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38E8B9B-EFA2-46F2-B595-F26D68EEA6E7}" xr6:coauthVersionLast="45" xr6:coauthVersionMax="45" xr10:uidLastSave="{00000000-0000-0000-0000-000000000000}"/>
  <bookViews>
    <workbookView xWindow="-120" yWindow="-120" windowWidth="29040" windowHeight="15720" activeTab="2" xr2:uid="{00000000-000D-0000-FFFF-FFFF00000000}"/>
  </bookViews>
  <sheets>
    <sheet name="boleto nota" sheetId="1" r:id="rId1"/>
    <sheet name="DEVOLUÇÃO PETROBRAS" sheetId="21" r:id="rId2"/>
    <sheet name="PREÇOS DE BOMBA" sheetId="5" r:id="rId3"/>
    <sheet name="PESQUISA DE PREÇO" sheetId="3" r:id="rId4"/>
    <sheet name="COMBUSTIVEL MENSAL" sheetId="37" r:id="rId5"/>
    <sheet name="Planilha10" sheetId="34" r:id="rId6"/>
    <sheet name="Planilha5" sheetId="29" r:id="rId7"/>
    <sheet name="Planilha9" sheetId="32" r:id="rId8"/>
    <sheet name="REALFABANE" sheetId="25" r:id="rId9"/>
    <sheet name="SAF" sheetId="10" r:id="rId10"/>
    <sheet name="Planilha3" sheetId="24" r:id="rId11"/>
    <sheet name="NOTAS CAPPELLETTO" sheetId="11" r:id="rId12"/>
    <sheet name="SENHAS" sheetId="13" r:id="rId13"/>
    <sheet name="DOCUMENTAÇÃO DO CAMINHÃO" sheetId="14" r:id="rId14"/>
    <sheet name="medição de arla" sheetId="16" r:id="rId15"/>
    <sheet name="Planilha6" sheetId="27" r:id="rId16"/>
    <sheet name="MEDIÇÃO DOS TANQUES" sheetId="17" r:id="rId17"/>
    <sheet name="ESCALA RESTURANTE" sheetId="15" r:id="rId18"/>
    <sheet name="escala semanal" sheetId="20" r:id="rId19"/>
    <sheet name="venda de oleo mobil" sheetId="22" r:id="rId20"/>
    <sheet name="Planilha2" sheetId="23" r:id="rId21"/>
    <sheet name="Planilha4" sheetId="26" r:id="rId22"/>
    <sheet name="Planilha7" sheetId="28" r:id="rId23"/>
    <sheet name="Planilha1" sheetId="30" r:id="rId24"/>
    <sheet name="Planilha8" sheetId="31" r:id="rId25"/>
    <sheet name="dias trabalhado eduardo" sheetId="33" r:id="rId26"/>
    <sheet name="ABASTECIMENTO ADRIANO" sheetId="35" r:id="rId27"/>
    <sheet name="LUBRIFICAÇÃO" sheetId="36" r:id="rId28"/>
    <sheet name="Planilha11" sheetId="38" r:id="rId29"/>
    <sheet name="Planilha12" sheetId="39" r:id="rId3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" i="11" l="1"/>
  <c r="C5" i="11"/>
  <c r="C13" i="11"/>
  <c r="C25" i="11" s="1"/>
  <c r="Q21" i="35" l="1"/>
  <c r="G39" i="1" l="1"/>
  <c r="G37" i="1"/>
  <c r="D40" i="1" l="1"/>
  <c r="D42" i="1"/>
  <c r="D39" i="1"/>
  <c r="D37" i="1"/>
  <c r="P21" i="35" l="1"/>
  <c r="B30" i="11" l="1"/>
  <c r="K21" i="35" l="1"/>
  <c r="K23" i="35" s="1"/>
  <c r="N15" i="16" l="1"/>
  <c r="E87" i="21"/>
  <c r="E100" i="21"/>
  <c r="C100" i="21"/>
  <c r="E86" i="21"/>
  <c r="E85" i="21"/>
  <c r="E84" i="21"/>
  <c r="E83" i="21"/>
  <c r="E82" i="21"/>
  <c r="C66" i="21"/>
  <c r="F14" i="11"/>
  <c r="L10" i="11"/>
  <c r="E67" i="21" l="1"/>
  <c r="E81" i="21"/>
  <c r="E80" i="21"/>
  <c r="E37" i="21" l="1"/>
  <c r="R47" i="11" l="1"/>
  <c r="Q47" i="11"/>
  <c r="N48" i="11"/>
  <c r="L30" i="11"/>
  <c r="E22" i="21" l="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79" i="21"/>
  <c r="E78" i="21"/>
  <c r="E77" i="21"/>
  <c r="E38" i="21" l="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76" i="21"/>
  <c r="E75" i="21"/>
  <c r="E66" i="21" l="1"/>
  <c r="E20" i="21" s="1"/>
  <c r="E74" i="21"/>
  <c r="F74" i="21" s="1"/>
  <c r="E72" i="21"/>
  <c r="F72" i="21" s="1"/>
  <c r="F69" i="21"/>
  <c r="F70" i="21"/>
  <c r="F71" i="21"/>
  <c r="F73" i="21"/>
  <c r="F68" i="21"/>
  <c r="F23" i="21"/>
  <c r="F24" i="21"/>
  <c r="F25" i="21"/>
  <c r="F26" i="21"/>
  <c r="F27" i="21"/>
  <c r="F28" i="21"/>
  <c r="F29" i="21"/>
  <c r="F30" i="21"/>
  <c r="F22" i="21"/>
  <c r="B53" i="11" l="1"/>
  <c r="C11" i="21" l="1"/>
  <c r="C13" i="21" s="1"/>
  <c r="B43" i="11" l="1"/>
  <c r="K16" i="25" l="1"/>
  <c r="K14" i="25"/>
  <c r="K12" i="25"/>
  <c r="F96" i="1" l="1"/>
  <c r="C110" i="1" l="1"/>
  <c r="C111" i="1"/>
  <c r="C112" i="1"/>
  <c r="C109" i="1"/>
  <c r="D89" i="1" l="1"/>
  <c r="D90" i="1"/>
  <c r="D91" i="1"/>
  <c r="D88" i="1"/>
  <c r="I12" i="33" l="1"/>
  <c r="N14" i="11" l="1"/>
  <c r="F30" i="11" l="1"/>
  <c r="O30" i="11"/>
  <c r="O32" i="11" s="1"/>
  <c r="D50" i="1" l="1"/>
  <c r="D52" i="1" l="1"/>
  <c r="H4" i="22" l="1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" i="22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" i="22"/>
  <c r="D33" i="22" l="1"/>
  <c r="H33" i="22"/>
  <c r="F14" i="31"/>
  <c r="E20" i="31"/>
  <c r="E16" i="31"/>
  <c r="E12" i="31"/>
  <c r="E8" i="31"/>
  <c r="E4" i="31"/>
  <c r="E35" i="22" l="1"/>
  <c r="D19" i="30"/>
  <c r="D18" i="30"/>
  <c r="D17" i="30" l="1"/>
  <c r="B21" i="30" s="1"/>
  <c r="D21" i="30" s="1"/>
  <c r="D10" i="30"/>
  <c r="B12" i="30" s="1"/>
  <c r="D12" i="30" s="1"/>
  <c r="D3" i="30"/>
  <c r="B5" i="30" s="1"/>
  <c r="D5" i="30" s="1"/>
  <c r="H56" i="1" l="1"/>
  <c r="H55" i="1"/>
  <c r="C48" i="1" l="1"/>
  <c r="G48" i="1" s="1"/>
  <c r="C46" i="1"/>
  <c r="G46" i="1" s="1"/>
  <c r="D48" i="1" l="1"/>
  <c r="D46" i="1"/>
  <c r="G52" i="1"/>
  <c r="M47" i="20" l="1"/>
  <c r="M45" i="20"/>
  <c r="J12" i="13" l="1"/>
  <c r="D12" i="25" l="1"/>
  <c r="G12" i="25" s="1"/>
  <c r="D9" i="25"/>
  <c r="G9" i="25" s="1"/>
  <c r="D6" i="25"/>
  <c r="E6" i="25" s="1"/>
  <c r="D4" i="25"/>
  <c r="G4" i="25" s="1"/>
  <c r="D5" i="25"/>
  <c r="E5" i="25" s="1"/>
  <c r="D7" i="25"/>
  <c r="G7" i="25" s="1"/>
  <c r="E3" i="25"/>
  <c r="D3" i="25"/>
  <c r="D8" i="25"/>
  <c r="G8" i="25" s="1"/>
  <c r="G11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E11" i="25"/>
  <c r="E13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D10" i="25"/>
  <c r="G10" i="25" s="1"/>
  <c r="D11" i="25"/>
  <c r="D13" i="25"/>
  <c r="G13" i="25" s="1"/>
  <c r="D14" i="25"/>
  <c r="G14" i="25" s="1"/>
  <c r="D15" i="25"/>
  <c r="G15" i="25" s="1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G3" i="25"/>
  <c r="E14" i="25" l="1"/>
  <c r="E12" i="25"/>
  <c r="E10" i="25"/>
  <c r="E9" i="25"/>
  <c r="E7" i="25"/>
  <c r="G6" i="25"/>
  <c r="E4" i="25"/>
  <c r="E8" i="25"/>
  <c r="G5" i="25"/>
  <c r="E27" i="24" l="1"/>
  <c r="D27" i="24"/>
  <c r="C27" i="24"/>
  <c r="B27" i="24"/>
  <c r="A27" i="24"/>
  <c r="B30" i="24" s="1"/>
  <c r="B32" i="24" s="1"/>
  <c r="B14" i="24"/>
  <c r="G12" i="24"/>
  <c r="F12" i="24"/>
  <c r="E12" i="24"/>
  <c r="B12" i="24"/>
  <c r="B13" i="24" s="1"/>
  <c r="B15" i="24" s="1"/>
  <c r="C12" i="24"/>
  <c r="D12" i="24"/>
  <c r="A12" i="24"/>
  <c r="G248" i="16" l="1"/>
  <c r="F244" i="16"/>
  <c r="F243" i="16"/>
  <c r="F9" i="16"/>
  <c r="F8" i="16"/>
  <c r="I8" i="16" s="1"/>
  <c r="F249" i="16"/>
  <c r="F248" i="16"/>
  <c r="F254" i="16"/>
  <c r="F253" i="16"/>
  <c r="I253" i="16" s="1"/>
  <c r="F239" i="16"/>
  <c r="F238" i="16"/>
  <c r="I238" i="16" s="1"/>
  <c r="G218" i="16"/>
  <c r="I218" i="16" s="1"/>
  <c r="F309" i="16"/>
  <c r="F308" i="16"/>
  <c r="I308" i="16" s="1"/>
  <c r="F304" i="16"/>
  <c r="F303" i="16"/>
  <c r="I303" i="16" s="1"/>
  <c r="F299" i="16"/>
  <c r="F298" i="16"/>
  <c r="I298" i="16" s="1"/>
  <c r="F294" i="16"/>
  <c r="F293" i="16"/>
  <c r="I293" i="16" s="1"/>
  <c r="F289" i="16"/>
  <c r="F288" i="16"/>
  <c r="I288" i="16" s="1"/>
  <c r="F284" i="16"/>
  <c r="F283" i="16"/>
  <c r="I283" i="16" s="1"/>
  <c r="F279" i="16"/>
  <c r="F278" i="16"/>
  <c r="I278" i="16" s="1"/>
  <c r="F274" i="16"/>
  <c r="F273" i="16"/>
  <c r="I273" i="16" s="1"/>
  <c r="F269" i="16"/>
  <c r="F268" i="16"/>
  <c r="I268" i="16" s="1"/>
  <c r="F264" i="16"/>
  <c r="F263" i="16"/>
  <c r="I263" i="16" s="1"/>
  <c r="F259" i="16"/>
  <c r="F258" i="16"/>
  <c r="I258" i="16" s="1"/>
  <c r="F234" i="16"/>
  <c r="F233" i="16"/>
  <c r="G233" i="16" s="1"/>
  <c r="F229" i="16"/>
  <c r="F228" i="16"/>
  <c r="I228" i="16" s="1"/>
  <c r="F224" i="16"/>
  <c r="F223" i="16"/>
  <c r="G223" i="16" s="1"/>
  <c r="F219" i="16"/>
  <c r="F218" i="16"/>
  <c r="F214" i="16"/>
  <c r="F213" i="16"/>
  <c r="I213" i="16" s="1"/>
  <c r="F209" i="16"/>
  <c r="F208" i="16"/>
  <c r="I208" i="16" s="1"/>
  <c r="F204" i="16"/>
  <c r="F203" i="16"/>
  <c r="I203" i="16" s="1"/>
  <c r="F199" i="16"/>
  <c r="F198" i="16"/>
  <c r="I198" i="16" s="1"/>
  <c r="F194" i="16"/>
  <c r="F193" i="16"/>
  <c r="I193" i="16" s="1"/>
  <c r="F189" i="16"/>
  <c r="F188" i="16"/>
  <c r="I188" i="16" s="1"/>
  <c r="F184" i="16"/>
  <c r="F183" i="16"/>
  <c r="I183" i="16" s="1"/>
  <c r="F179" i="16"/>
  <c r="F178" i="16"/>
  <c r="I178" i="16" s="1"/>
  <c r="F174" i="16"/>
  <c r="F173" i="16"/>
  <c r="I173" i="16" s="1"/>
  <c r="F169" i="16"/>
  <c r="F168" i="16"/>
  <c r="I168" i="16" s="1"/>
  <c r="F164" i="16"/>
  <c r="F163" i="16"/>
  <c r="I163" i="16" s="1"/>
  <c r="F159" i="16"/>
  <c r="F158" i="16"/>
  <c r="I158" i="16" s="1"/>
  <c r="F154" i="16"/>
  <c r="F153" i="16"/>
  <c r="I153" i="16" s="1"/>
  <c r="F149" i="16"/>
  <c r="F148" i="16"/>
  <c r="I148" i="16" s="1"/>
  <c r="F144" i="16"/>
  <c r="F143" i="16"/>
  <c r="I143" i="16" s="1"/>
  <c r="F139" i="16"/>
  <c r="F138" i="16"/>
  <c r="I138" i="16" s="1"/>
  <c r="F134" i="16"/>
  <c r="F133" i="16"/>
  <c r="I133" i="16" s="1"/>
  <c r="F129" i="16"/>
  <c r="F128" i="16"/>
  <c r="I128" i="16" s="1"/>
  <c r="F124" i="16"/>
  <c r="F123" i="16"/>
  <c r="I123" i="16" s="1"/>
  <c r="F119" i="16"/>
  <c r="F118" i="16"/>
  <c r="I118" i="16" s="1"/>
  <c r="F114" i="16"/>
  <c r="F113" i="16"/>
  <c r="I113" i="16" s="1"/>
  <c r="F109" i="16"/>
  <c r="F108" i="16"/>
  <c r="I108" i="16" s="1"/>
  <c r="F104" i="16"/>
  <c r="F103" i="16"/>
  <c r="I103" i="16" s="1"/>
  <c r="F99" i="16"/>
  <c r="F98" i="16"/>
  <c r="I98" i="16" s="1"/>
  <c r="F94" i="16"/>
  <c r="F93" i="16"/>
  <c r="I93" i="16" s="1"/>
  <c r="F89" i="16"/>
  <c r="F88" i="16"/>
  <c r="I88" i="16" s="1"/>
  <c r="F84" i="16"/>
  <c r="F83" i="16"/>
  <c r="I83" i="16" s="1"/>
  <c r="F79" i="16"/>
  <c r="F78" i="16"/>
  <c r="I78" i="16" s="1"/>
  <c r="F74" i="16"/>
  <c r="F73" i="16"/>
  <c r="I73" i="16" s="1"/>
  <c r="F69" i="16"/>
  <c r="F68" i="16"/>
  <c r="I68" i="16" s="1"/>
  <c r="F64" i="16"/>
  <c r="F63" i="16"/>
  <c r="I63" i="16" s="1"/>
  <c r="F59" i="16"/>
  <c r="F58" i="16"/>
  <c r="I58" i="16" s="1"/>
  <c r="F54" i="16"/>
  <c r="F53" i="16"/>
  <c r="I53" i="16" s="1"/>
  <c r="F49" i="16"/>
  <c r="F48" i="16"/>
  <c r="I48" i="16" s="1"/>
  <c r="F44" i="16"/>
  <c r="F43" i="16"/>
  <c r="I43" i="16" s="1"/>
  <c r="F39" i="16"/>
  <c r="F38" i="16"/>
  <c r="I38" i="16" s="1"/>
  <c r="F34" i="16"/>
  <c r="F33" i="16"/>
  <c r="I33" i="16" s="1"/>
  <c r="F29" i="16"/>
  <c r="F28" i="16"/>
  <c r="I28" i="16" s="1"/>
  <c r="F24" i="16"/>
  <c r="F23" i="16"/>
  <c r="I23" i="16" s="1"/>
  <c r="F19" i="16"/>
  <c r="F18" i="16"/>
  <c r="I18" i="16" s="1"/>
  <c r="F14" i="16"/>
  <c r="F13" i="16"/>
  <c r="I13" i="16" s="1"/>
  <c r="F4" i="16"/>
  <c r="F3" i="16"/>
  <c r="I3" i="16" s="1"/>
  <c r="G243" i="16" l="1"/>
  <c r="G238" i="16"/>
  <c r="G253" i="16"/>
  <c r="H46" i="1"/>
  <c r="I42" i="1" l="1"/>
  <c r="N34" i="10" l="1"/>
  <c r="N32" i="10" l="1"/>
  <c r="N31" i="10"/>
  <c r="E122" i="10" l="1"/>
  <c r="K24" i="10" l="1"/>
  <c r="K23" i="10"/>
  <c r="H11" i="10" l="1"/>
  <c r="H12" i="10" s="1"/>
  <c r="E20" i="10"/>
  <c r="E21" i="10" s="1"/>
  <c r="B39" i="10"/>
  <c r="B40" i="10" s="1"/>
  <c r="I40" i="1" l="1"/>
  <c r="I79" i="1" l="1"/>
  <c r="I81" i="1"/>
  <c r="C82" i="1"/>
  <c r="I82" i="1" s="1"/>
  <c r="C80" i="1"/>
  <c r="I80" i="1" s="1"/>
  <c r="C78" i="1"/>
  <c r="I78" i="1" s="1"/>
  <c r="I44" i="1" l="1"/>
  <c r="J56" i="5"/>
  <c r="J58" i="5" s="1"/>
  <c r="E16" i="5" l="1"/>
  <c r="C15" i="5"/>
  <c r="E15" i="5" s="1"/>
  <c r="C14" i="5"/>
  <c r="E14" i="5" s="1"/>
  <c r="C13" i="5"/>
  <c r="E13" i="5" s="1"/>
  <c r="C12" i="5"/>
  <c r="A5" i="5"/>
  <c r="A3" i="5"/>
  <c r="C28" i="1" l="1"/>
  <c r="D28" i="1" s="1"/>
  <c r="I28" i="1" s="1"/>
  <c r="C30" i="1"/>
  <c r="C26" i="1"/>
  <c r="D26" i="1" s="1"/>
  <c r="I26" i="1" s="1"/>
  <c r="K5" i="1" l="1"/>
  <c r="K3" i="1"/>
  <c r="O16" i="1" l="1"/>
  <c r="M15" i="1"/>
  <c r="O15" i="1" s="1"/>
  <c r="M14" i="1"/>
  <c r="O14" i="1" s="1"/>
  <c r="M13" i="1"/>
  <c r="O13" i="1" s="1"/>
  <c r="M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4" authorId="0" shapeId="0" xr:uid="{1F683D69-0215-42AC-B39A-54E16029FC97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valor de boleto, na nota o valor é 5,3069</t>
        </r>
      </text>
    </comment>
    <comment ref="D69" authorId="0" shapeId="0" xr:uid="{C267CAF9-8A1D-4879-BEC7-1A6A41380922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5,4073
</t>
        </r>
      </text>
    </comment>
  </commentList>
</comments>
</file>

<file path=xl/sharedStrings.xml><?xml version="1.0" encoding="utf-8"?>
<sst xmlns="http://schemas.openxmlformats.org/spreadsheetml/2006/main" count="2817" uniqueCount="665">
  <si>
    <t>PRODUTOS</t>
  </si>
  <si>
    <t>S10</t>
  </si>
  <si>
    <t>S500</t>
  </si>
  <si>
    <t xml:space="preserve">GASOLINA </t>
  </si>
  <si>
    <t>ETANOL</t>
  </si>
  <si>
    <t xml:space="preserve">PREÇO A VISTA </t>
  </si>
  <si>
    <t>SEGUE NOSSO PREÇO BOMBA</t>
  </si>
  <si>
    <t>VALORES DE COMPRA SITE BR</t>
  </si>
  <si>
    <t>GASOLINA</t>
  </si>
  <si>
    <t>À VISTA</t>
  </si>
  <si>
    <t>À PRAZO</t>
  </si>
  <si>
    <t>DESCONTO</t>
  </si>
  <si>
    <t>LUCRO</t>
  </si>
  <si>
    <t>PREÇO FIN.VENDA</t>
  </si>
  <si>
    <t xml:space="preserve"> PREÇO DE BOLETO</t>
  </si>
  <si>
    <t>PREÇO ATUAL DE COMPRA</t>
  </si>
  <si>
    <t>ULTIMO PREÇO ANTES DA BAIXA</t>
  </si>
  <si>
    <t>PRODUTO</t>
  </si>
  <si>
    <t>PREÇO ANTERIOR</t>
  </si>
  <si>
    <t>VALORES DE COMPRA EM NOTA E DIFERENÇA DE BAIXA</t>
  </si>
  <si>
    <t>PRODUTOS EM ESTOQUE COM PREÇO ANTIGO</t>
  </si>
  <si>
    <t>PREÇO FINAL COM DESCONTO DE 0,07</t>
  </si>
  <si>
    <t>PREÇO BOMBA A VISTA</t>
  </si>
  <si>
    <t>PRAZO</t>
  </si>
  <si>
    <t>uno</t>
  </si>
  <si>
    <t>palio</t>
  </si>
  <si>
    <t>uno/palio</t>
  </si>
  <si>
    <t>total</t>
  </si>
  <si>
    <t>abastecimento uno 12/01</t>
  </si>
  <si>
    <t>quantidade do mês</t>
  </si>
  <si>
    <t>PREÇO FINAL COM DESCONTO DE 0,03</t>
  </si>
  <si>
    <t>DATA</t>
  </si>
  <si>
    <t>DEBITO</t>
  </si>
  <si>
    <t>PIX, DINHEIRO E CHEQUE</t>
  </si>
  <si>
    <t>abastecimento</t>
  </si>
  <si>
    <t>03/02 deposito no valor de:</t>
  </si>
  <si>
    <t>SALDO NEGATIVO</t>
  </si>
  <si>
    <t>saldo negativo</t>
  </si>
  <si>
    <t>03/03 dep. No valor de: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</si>
  <si>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</si>
  <si>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23/02 dep no valor de: R$ 5.000,00</t>
  </si>
  <si>
    <t xml:space="preserve">01/03 dep. De </t>
  </si>
  <si>
    <t>UNPETRO</t>
  </si>
  <si>
    <t>ZERADO</t>
  </si>
  <si>
    <t>TOTAL</t>
  </si>
  <si>
    <t>DEPOSITO</t>
  </si>
  <si>
    <t>PRO FROTAS</t>
  </si>
  <si>
    <t>LOGIN</t>
  </si>
  <si>
    <t>postobr262@gmail.com</t>
  </si>
  <si>
    <t>AD190159</t>
  </si>
  <si>
    <t>REPOM</t>
  </si>
  <si>
    <t>Eder.Cappelletto</t>
  </si>
  <si>
    <t>SENHA</t>
  </si>
  <si>
    <t>PDV001</t>
  </si>
  <si>
    <t>TIPFRETE</t>
  </si>
  <si>
    <t>O link para acesso ao sistema é:</t>
  </si>
  <si>
    <t> https://twn.connect.dock.tech/twn/tip</t>
  </si>
  <si>
    <t>CRED. TERMINAL</t>
  </si>
  <si>
    <t>VIBRA SITE</t>
  </si>
  <si>
    <t>EDER210580</t>
  </si>
  <si>
    <t>VIBRA TELEFONE 40022040</t>
  </si>
  <si>
    <t>s10</t>
  </si>
  <si>
    <t>s500</t>
  </si>
  <si>
    <t>COLABORADOR</t>
  </si>
  <si>
    <t>LUZANIRA</t>
  </si>
  <si>
    <t>ROSE</t>
  </si>
  <si>
    <t>CRISTIANE</t>
  </si>
  <si>
    <t>CRISTIANO</t>
  </si>
  <si>
    <t>MARIA</t>
  </si>
  <si>
    <t>MICHELA</t>
  </si>
  <si>
    <t>JUSSARA</t>
  </si>
  <si>
    <t>KARLA</t>
  </si>
  <si>
    <t>TAYNARA</t>
  </si>
  <si>
    <t>MÊS 03/2023</t>
  </si>
  <si>
    <t>ESCALA RESTAURANTE</t>
  </si>
  <si>
    <t>F</t>
  </si>
  <si>
    <t>S</t>
  </si>
  <si>
    <t>D</t>
  </si>
  <si>
    <t>T</t>
  </si>
  <si>
    <t>Q</t>
  </si>
  <si>
    <t>THAYNARA</t>
  </si>
  <si>
    <t>TQ</t>
  </si>
  <si>
    <t>ARLA 32</t>
  </si>
  <si>
    <t>INICIAL</t>
  </si>
  <si>
    <t>FINAL</t>
  </si>
  <si>
    <t>BICO</t>
  </si>
  <si>
    <t>NTK</t>
  </si>
  <si>
    <t>SISTEMA</t>
  </si>
  <si>
    <t>DIFERENÇA</t>
  </si>
  <si>
    <t>DATA 01/03</t>
  </si>
  <si>
    <t>DATA 02/03</t>
  </si>
  <si>
    <t>DATA 03/03</t>
  </si>
  <si>
    <t>TOTAL BICO</t>
  </si>
  <si>
    <t>TOTAL NTK</t>
  </si>
  <si>
    <t>ENTRADA</t>
  </si>
  <si>
    <t>FUNC. 01</t>
  </si>
  <si>
    <t>FUNC.02</t>
  </si>
  <si>
    <t>MEDIÇÃO DE TANQUES</t>
  </si>
  <si>
    <t>HORA</t>
  </si>
  <si>
    <t>TANQ</t>
  </si>
  <si>
    <t>MEDIÇÃO</t>
  </si>
  <si>
    <t>MÊS 04/2023</t>
  </si>
  <si>
    <t>FOLGA</t>
  </si>
  <si>
    <t>DOM</t>
  </si>
  <si>
    <t>SEG</t>
  </si>
  <si>
    <t>TER</t>
  </si>
  <si>
    <t>QUI</t>
  </si>
  <si>
    <t>SEX</t>
  </si>
  <si>
    <t>SAB</t>
  </si>
  <si>
    <t>AYURI</t>
  </si>
  <si>
    <t>VANESSA</t>
  </si>
  <si>
    <t>rogerio</t>
  </si>
  <si>
    <t>kamila</t>
  </si>
  <si>
    <t>jaque</t>
  </si>
  <si>
    <t>kelly</t>
  </si>
  <si>
    <t>edilson</t>
  </si>
  <si>
    <t>alexandre</t>
  </si>
  <si>
    <t>danilo</t>
  </si>
  <si>
    <t>total em dinheiro</t>
  </si>
  <si>
    <t>deposito</t>
  </si>
  <si>
    <t>sobra</t>
  </si>
  <si>
    <t>jenifer</t>
  </si>
  <si>
    <t>tiago</t>
  </si>
  <si>
    <t>estefani</t>
  </si>
  <si>
    <t>lucas</t>
  </si>
  <si>
    <t>RQ50H51</t>
  </si>
  <si>
    <t>3382.22</t>
  </si>
  <si>
    <t>3328.66</t>
  </si>
  <si>
    <t>OVF6I35</t>
  </si>
  <si>
    <t>fazer recibo</t>
  </si>
  <si>
    <t xml:space="preserve">edilson </t>
  </si>
  <si>
    <t xml:space="preserve">alexandre </t>
  </si>
  <si>
    <t>2096.00</t>
  </si>
  <si>
    <t>NGT5B57</t>
  </si>
  <si>
    <t>1048.00</t>
  </si>
  <si>
    <t>DTC2193</t>
  </si>
  <si>
    <t>TELEFONES</t>
  </si>
  <si>
    <t>40208202 OPÇÃO 02</t>
  </si>
  <si>
    <t>FONE 11982804734</t>
  </si>
  <si>
    <t>CODIGO REPOM            3147</t>
  </si>
  <si>
    <t>PROTOCOLO</t>
  </si>
  <si>
    <t>BXG2700</t>
  </si>
  <si>
    <t>DANI</t>
  </si>
  <si>
    <t>ANA CLAUDIA</t>
  </si>
  <si>
    <t>GRACIELI</t>
  </si>
  <si>
    <t>QUA</t>
  </si>
  <si>
    <t>MÊS 05/2023</t>
  </si>
  <si>
    <t>ENDEREÇO PARA POSTAGEM</t>
  </si>
  <si>
    <t>Ticket - Repom</t>
  </si>
  <si>
    <t>Caixa Postal 2021</t>
  </si>
  <si>
    <t>São Leopoldo - RS</t>
  </si>
  <si>
    <t>CEP: 93040-970</t>
  </si>
  <si>
    <t>NOTAS REALFABANI</t>
  </si>
  <si>
    <t>VALOR DA BOMBA</t>
  </si>
  <si>
    <t>LITROS</t>
  </si>
  <si>
    <t>VALOR COM DESCONTO A PAGAR</t>
  </si>
  <si>
    <t>ARLA</t>
  </si>
  <si>
    <t>VALOR TOTAL A PAGAR COM O ARLA</t>
  </si>
  <si>
    <t>MARGEM</t>
  </si>
  <si>
    <t>PREÇO DE VENDA</t>
  </si>
  <si>
    <t>FRANCISCO</t>
  </si>
  <si>
    <t>OPÇÃO 3-4</t>
  </si>
  <si>
    <t>RELAÇÃO DE COLABORADOES POSTO PETRO</t>
  </si>
  <si>
    <t>NOME</t>
  </si>
  <si>
    <t>CPF</t>
  </si>
  <si>
    <t>LUCAS LEITE</t>
  </si>
  <si>
    <t>052.864.471-80</t>
  </si>
  <si>
    <t>TIAGO BUZINHANI FERREIRA</t>
  </si>
  <si>
    <t>029.646.121-02</t>
  </si>
  <si>
    <t>RG</t>
  </si>
  <si>
    <t>NASCIEMNTO</t>
  </si>
  <si>
    <t>STEFANI DUARTE CHITA</t>
  </si>
  <si>
    <t>045.294.281-09</t>
  </si>
  <si>
    <t>JENNIFER PEREIRA OSSUNA</t>
  </si>
  <si>
    <t>022.716.391-58</t>
  </si>
  <si>
    <t>JAQUELINE ALONSO ANCHIETA</t>
  </si>
  <si>
    <t>044.575.321-85</t>
  </si>
  <si>
    <t>EDILSON PESSOA FERREIRA</t>
  </si>
  <si>
    <t>710.719.201-97</t>
  </si>
  <si>
    <t>KAMYLLA MENEZES DE ALMEIDA</t>
  </si>
  <si>
    <t>031.350.171-84</t>
  </si>
  <si>
    <t>ROGERIO BARBOSA</t>
  </si>
  <si>
    <t>639.482.571-91</t>
  </si>
  <si>
    <t>DANILO CAVANHA COLMAN</t>
  </si>
  <si>
    <t>057.782.991-25</t>
  </si>
  <si>
    <t>RAMAO NARDELI ERROBIDART</t>
  </si>
  <si>
    <t>543.680.731-34</t>
  </si>
  <si>
    <t>Conta: 1.3.17 - PIX RECEBIDO - PENDENTE</t>
  </si>
  <si>
    <t>Data</t>
  </si>
  <si>
    <t>T.</t>
  </si>
  <si>
    <t>Seq.</t>
  </si>
  <si>
    <t>Documento</t>
  </si>
  <si>
    <t>Motivo</t>
  </si>
  <si>
    <t>Entrada</t>
  </si>
  <si>
    <t>Saída</t>
  </si>
  <si>
    <t>Saldo</t>
  </si>
  <si>
    <t>Observação</t>
  </si>
  <si>
    <t>Saldo inicial:</t>
  </si>
  <si>
    <t>0.0</t>
  </si>
  <si>
    <t>2.0</t>
  </si>
  <si>
    <t>385.0</t>
  </si>
  <si>
    <t>7925.0</t>
  </si>
  <si>
    <t>PIX RECEBIDO</t>
  </si>
  <si>
    <t>186.4</t>
  </si>
  <si>
    <t>356.0</t>
  </si>
  <si>
    <t>8387.0</t>
  </si>
  <si>
    <t>163.1</t>
  </si>
  <si>
    <t>349.5</t>
  </si>
  <si>
    <t>70.0</t>
  </si>
  <si>
    <t>8477.0</t>
  </si>
  <si>
    <t>191.6</t>
  </si>
  <si>
    <t>541.1</t>
  </si>
  <si>
    <t>226.0</t>
  </si>
  <si>
    <t>8557.0</t>
  </si>
  <si>
    <t>57.48</t>
  </si>
  <si>
    <t>598.58</t>
  </si>
  <si>
    <t>88.0</t>
  </si>
  <si>
    <t>8709.0</t>
  </si>
  <si>
    <t>790.18</t>
  </si>
  <si>
    <t>466.0</t>
  </si>
  <si>
    <t>8725.0</t>
  </si>
  <si>
    <t>167.65</t>
  </si>
  <si>
    <t>957.83</t>
  </si>
  <si>
    <t>352.0</t>
  </si>
  <si>
    <t>8758.0</t>
  </si>
  <si>
    <t>229.92</t>
  </si>
  <si>
    <t>1187.75</t>
  </si>
  <si>
    <t>63.0</t>
  </si>
  <si>
    <t>8977.0</t>
  </si>
  <si>
    <t>244.68</t>
  </si>
  <si>
    <t>1432.43</t>
  </si>
  <si>
    <t>67.0</t>
  </si>
  <si>
    <t>9135.0</t>
  </si>
  <si>
    <t>56.28</t>
  </si>
  <si>
    <t>1488.71</t>
  </si>
  <si>
    <t>348.0</t>
  </si>
  <si>
    <t>9146.0</t>
  </si>
  <si>
    <t>164.15</t>
  </si>
  <si>
    <t>1652.86</t>
  </si>
  <si>
    <t>1.0</t>
  </si>
  <si>
    <t>139.0</t>
  </si>
  <si>
    <t>9440.0</t>
  </si>
  <si>
    <t>146.7</t>
  </si>
  <si>
    <t>1799.56</t>
  </si>
  <si>
    <t>349.0</t>
  </si>
  <si>
    <t>9526.0</t>
  </si>
  <si>
    <t>171.15</t>
  </si>
  <si>
    <t>1970.71</t>
  </si>
  <si>
    <t>97.0</t>
  </si>
  <si>
    <t>9620.0</t>
  </si>
  <si>
    <t>185.82</t>
  </si>
  <si>
    <t>2156.53</t>
  </si>
  <si>
    <t>570.0</t>
  </si>
  <si>
    <t>9647.0</t>
  </si>
  <si>
    <t>195.6</t>
  </si>
  <si>
    <t>2352.13</t>
  </si>
  <si>
    <t>149.0</t>
  </si>
  <si>
    <t>9677.0</t>
  </si>
  <si>
    <t>58.68</t>
  </si>
  <si>
    <t>2410.81</t>
  </si>
  <si>
    <t>85.0</t>
  </si>
  <si>
    <t>9797.0</t>
  </si>
  <si>
    <t>2581.96</t>
  </si>
  <si>
    <t>171.0</t>
  </si>
  <si>
    <t>10012.0</t>
  </si>
  <si>
    <t>2753.11</t>
  </si>
  <si>
    <t>499.0</t>
  </si>
  <si>
    <t>11073.0</t>
  </si>
  <si>
    <t>155.1</t>
  </si>
  <si>
    <t>2908.21</t>
  </si>
  <si>
    <t>98.0</t>
  </si>
  <si>
    <t>11253.0</t>
  </si>
  <si>
    <t>179.9</t>
  </si>
  <si>
    <t>3088.11</t>
  </si>
  <si>
    <t>258.0</t>
  </si>
  <si>
    <t>11597.0</t>
  </si>
  <si>
    <t>174.65</t>
  </si>
  <si>
    <t>3262.76</t>
  </si>
  <si>
    <t>545.0</t>
  </si>
  <si>
    <t>11827.0</t>
  </si>
  <si>
    <t>205.6</t>
  </si>
  <si>
    <t>3468.36</t>
  </si>
  <si>
    <t>3.0</t>
  </si>
  <si>
    <t>65.0</t>
  </si>
  <si>
    <t>11847.0</t>
  </si>
  <si>
    <t>49.9</t>
  </si>
  <si>
    <t>3518.26</t>
  </si>
  <si>
    <t>107.0</t>
  </si>
  <si>
    <t>11906.0</t>
  </si>
  <si>
    <t>149.7</t>
  </si>
  <si>
    <t>3667.96</t>
  </si>
  <si>
    <t>52.0</t>
  </si>
  <si>
    <t>12104.0</t>
  </si>
  <si>
    <t>278.85</t>
  </si>
  <si>
    <t>3946.81</t>
  </si>
  <si>
    <t>584.0</t>
  </si>
  <si>
    <t>12514.0</t>
  </si>
  <si>
    <t>75.0</t>
  </si>
  <si>
    <t>4021.81</t>
  </si>
  <si>
    <t>467.0</t>
  </si>
  <si>
    <t>13080.0</t>
  </si>
  <si>
    <t>198.65</t>
  </si>
  <si>
    <t>4220.46</t>
  </si>
  <si>
    <t>160.0</t>
  </si>
  <si>
    <t>13124.0</t>
  </si>
  <si>
    <t>209.6</t>
  </si>
  <si>
    <t>4430.06</t>
  </si>
  <si>
    <t>174.0</t>
  </si>
  <si>
    <t>13320.0</t>
  </si>
  <si>
    <t>177.45</t>
  </si>
  <si>
    <t>4607.51</t>
  </si>
  <si>
    <t>106.0</t>
  </si>
  <si>
    <t>13922.0</t>
  </si>
  <si>
    <t>100.0</t>
  </si>
  <si>
    <t>4707.51</t>
  </si>
  <si>
    <t xml:space="preserve">DOM </t>
  </si>
  <si>
    <t xml:space="preserve">SAB </t>
  </si>
  <si>
    <t>JADERSON</t>
  </si>
  <si>
    <t>MÊS 06/2023</t>
  </si>
  <si>
    <t>acesso ao sistema fianceiro</t>
  </si>
  <si>
    <t>protocolo</t>
  </si>
  <si>
    <t>MTR</t>
  </si>
  <si>
    <t>PROOCOLO</t>
  </si>
  <si>
    <t>F2588DB5</t>
  </si>
  <si>
    <t>cartaão alexandre</t>
  </si>
  <si>
    <t>041627FA</t>
  </si>
  <si>
    <t>cartão jenifer</t>
  </si>
  <si>
    <t>65999015943 rogerio</t>
  </si>
  <si>
    <t>MÊS 07/2023</t>
  </si>
  <si>
    <t>CLAUDIA MARIA</t>
  </si>
  <si>
    <t>NOTAS A PRAZO</t>
  </si>
  <si>
    <t>LION TRANSPORTES, TODOS CARACTERIZADOS</t>
  </si>
  <si>
    <t>CAPPELLETTO TRANSPORTES CODIGO 28</t>
  </si>
  <si>
    <t>LOPES DE MENEZES SOLUÇOES ENERGETICAS EIRELI</t>
  </si>
  <si>
    <t>COOPERATIVA TRANSPORTADORES DO SUL - COOTRASUL, ABASTECE A PRAZO MEDIANTE AUTORIZAÇÃO VIA E MAIL.</t>
  </si>
  <si>
    <t>RENATO LUIS MACHADO MONERAT</t>
  </si>
  <si>
    <t>RONAIR GARCIA DA FONSECA ME</t>
  </si>
  <si>
    <t>FABIO TARGINO DA CRUZ EIRELI</t>
  </si>
  <si>
    <t>RAFAEL SABADO DIA 29 DAS 09:00 AS 21:00</t>
  </si>
  <si>
    <t>MAGRÃO DIA 27 HORARIO COMERCIAL</t>
  </si>
  <si>
    <t>MAGRÃO FOLGA DIA 26</t>
  </si>
  <si>
    <t>MAGRÃO DIA 28 HORARIO COMERCIA</t>
  </si>
  <si>
    <t>MAGRÃO DIA 29 SABADO DAS 17:00 AS 21:00</t>
  </si>
  <si>
    <t>CLAUDINEIA DOMINGO DIA 30 DAS 08:00 AS 20:00</t>
  </si>
  <si>
    <t>MÊS 08/2023</t>
  </si>
  <si>
    <t>DEISE</t>
  </si>
  <si>
    <t>PREÇO COOTRASUL</t>
  </si>
  <si>
    <t>PREÇO BOMBA</t>
  </si>
  <si>
    <t>ID</t>
  </si>
  <si>
    <t>PERFIL</t>
  </si>
  <si>
    <t>PREÇO A VISTA</t>
  </si>
  <si>
    <t>senha cameras</t>
  </si>
  <si>
    <t>Pp310392</t>
  </si>
  <si>
    <t>senha</t>
  </si>
  <si>
    <t>login</t>
  </si>
  <si>
    <t>admin</t>
  </si>
  <si>
    <t>AVP 5E97</t>
  </si>
  <si>
    <t>CRLV</t>
  </si>
  <si>
    <t>CIV</t>
  </si>
  <si>
    <t>MIL7E58</t>
  </si>
  <si>
    <t>Petro@1901</t>
  </si>
  <si>
    <t>cx.postopetro</t>
  </si>
  <si>
    <t>CIPP</t>
  </si>
  <si>
    <t>CVT</t>
  </si>
  <si>
    <t>MIL7E28</t>
  </si>
  <si>
    <t>VENC. 27/04/2025</t>
  </si>
  <si>
    <t>VENC. 08/05/2025</t>
  </si>
  <si>
    <t>FARIAS E COSTA</t>
  </si>
  <si>
    <t>FABIO TARGINO</t>
  </si>
  <si>
    <t>M. MARINELLI</t>
  </si>
  <si>
    <t>Postobr262@10.</t>
  </si>
  <si>
    <t>adriano.bogado</t>
  </si>
  <si>
    <t>AUTO NIVEL</t>
  </si>
  <si>
    <t>CAPPELLETTO TRANSPORTES</t>
  </si>
  <si>
    <t>IBAMA</t>
  </si>
  <si>
    <t>CAD TEC. FEDERAL</t>
  </si>
  <si>
    <t>CLIE</t>
  </si>
  <si>
    <t>RODONUNO</t>
  </si>
  <si>
    <t>ANGELO ANTONIO MARCON</t>
  </si>
  <si>
    <t>JV SERVICOS DE LIMPEZA E PODA FLORESTAL EIRELI</t>
  </si>
  <si>
    <t>LUWAL TRANSPORTES LTDA</t>
  </si>
  <si>
    <t>ABASTECIEMENTO QUE PODE BAIXAR COMO PIX E PODE LIBERAR MESMO SEM TER FEITO O PIX, ENVIAR NOTA EM PDF</t>
  </si>
  <si>
    <t>GILMAR DEZAN, ABASTECE A PRAZO E A VISTA, TEM 02 REGRAS DE PREÇO NO CADASTRO, TEM QUE PERGUNTAR NA HORA DO ABASTECIMENTO</t>
  </si>
  <si>
    <t>CLIENTES POSTO BR 262</t>
  </si>
  <si>
    <t>CARTAS FRETES LIBERADAS</t>
  </si>
  <si>
    <t>REPOM, MAQUINA PRORPIA PARA QUITAÇÃO</t>
  </si>
  <si>
    <t>E FRETE, VERIFICAR NO SITE</t>
  </si>
  <si>
    <t>TIP FRETE, VERIFICAR NO SITE</t>
  </si>
  <si>
    <t>COCATRANS, VERIFICAR NO SITE</t>
  </si>
  <si>
    <t>PORTO LOGISTICA E TRANSPORTE LTDA, ENVIA AUTORIZAÇÃO VIA WATTS NO CELULAR DO POSTO TEM UM GRUPO MONTADO POR ELES</t>
  </si>
  <si>
    <t>MULTCAR</t>
  </si>
  <si>
    <t>RIO DO SUL</t>
  </si>
  <si>
    <t>DGRANEL TRANSPORTES E COMERCIO LTDA</t>
  </si>
  <si>
    <t>DEMAIS CARTAS FRETES CONSULTAR APROMS</t>
  </si>
  <si>
    <t>PISTA</t>
  </si>
  <si>
    <t>TOTAL DO DIA</t>
  </si>
  <si>
    <t># DIFRENÇA</t>
  </si>
  <si>
    <t xml:space="preserve"> CAIXA DO DIA  30/08</t>
  </si>
  <si>
    <t>CONVENIÊNCIA</t>
  </si>
  <si>
    <t>COFRE  31/08</t>
  </si>
  <si>
    <t>DIA 31/08 FOI DEPOSITADO 1.000,00 REFERENTE AO CX DO DIA 30/08 E R$2,00 FOI DEPOSITADO NO DIA 25/08 REFERENTE AO CX DO DIA, CAIU JUNTONTO COM O DEPOSITO DO DIA 30/08</t>
  </si>
  <si>
    <t xml:space="preserve"> CAIXA DO DIA  31/08</t>
  </si>
  <si>
    <t>COFRE  01/09</t>
  </si>
  <si>
    <t xml:space="preserve"> CAIXA DO FIM DE SEMANA 01/09 A 03/09</t>
  </si>
  <si>
    <t>TOTAL DO FIM DE SEMANA</t>
  </si>
  <si>
    <t>COFRE</t>
  </si>
  <si>
    <t># DIF</t>
  </si>
  <si>
    <t>A SOBRA DE R$ 108,00 SE REFERE AO VALOR QUE FOI DEPOSITADO NO DIA 02/08 DO CX DO DIA 31/08</t>
  </si>
  <si>
    <t>NO DIA 31/08, DO CX PISTA FOI FEITO EMPRESTIMO DE R$1.688,00, PARA PAGAMENTO DE VALE ALIMENTAÇÃO DA DEBORA, DEISE, VALDEMAR, EMERSON E ACERTO DA WILIANE, SANGRIA DE R$ 108,00 DO CX PISTA TURNO 01 FOI DEPOSITADO NO DIA 02/09, NESTA DATA ENTROU R$ 1.000,00 REFERENTE AO CX DO DIA 30/08</t>
  </si>
  <si>
    <t>VENDA DE COMBUSTIVEL MÊS 08/203</t>
  </si>
  <si>
    <t>GASOLINA GRID</t>
  </si>
  <si>
    <t>INICIO</t>
  </si>
  <si>
    <t>VENDA</t>
  </si>
  <si>
    <t>INICIO+ENTRADA</t>
  </si>
  <si>
    <t>S10 TQ 03</t>
  </si>
  <si>
    <t>S10 TQ 04</t>
  </si>
  <si>
    <t>#DIFERENÇA</t>
  </si>
  <si>
    <t>DIFERENÇA TQ3 E 4</t>
  </si>
  <si>
    <t>DETEF</t>
  </si>
  <si>
    <t>https://tef.linxsaas.com.br/tefweb/DTefWeb.cgi/login</t>
  </si>
  <si>
    <t>E-mail para acesso</t>
  </si>
  <si>
    <t>anterior</t>
  </si>
  <si>
    <t>posterior</t>
  </si>
  <si>
    <t>turno 01</t>
  </si>
  <si>
    <t>turno 02</t>
  </si>
  <si>
    <t>turno 03</t>
  </si>
  <si>
    <t>total de venda leitura mec.</t>
  </si>
  <si>
    <t>total de venda sistema</t>
  </si>
  <si>
    <t>data</t>
  </si>
  <si>
    <t>venda de oleo mobil a granel</t>
  </si>
  <si>
    <t>venda bico</t>
  </si>
  <si>
    <t>venda sistema</t>
  </si>
  <si>
    <t>falta de 4,200</t>
  </si>
  <si>
    <t xml:space="preserve"> </t>
  </si>
  <si>
    <t>FABIO JUNIOR PEREIRA ALVES BLOQUEADO</t>
  </si>
  <si>
    <t>TRANS OIL AMBIENTAL LTDA BLOQUADO</t>
  </si>
  <si>
    <t>MARCOS FERNANDO NOGUEIRA TRANSPORTES ME, CODIGO 1731</t>
  </si>
  <si>
    <t>B R A RESGATE E SERVICOS LTDA, CODIGO 1388</t>
  </si>
  <si>
    <t>F. T. TRANSPORTES LTDA CODIGO, 1806 ENVIAR NOTA ASSIM QUE TERMINAR O ABASTECIMENTO</t>
  </si>
  <si>
    <t>VALTER GAZ</t>
  </si>
  <si>
    <t>MARCO AURELLIO PARZIANELLO</t>
  </si>
  <si>
    <t>821594B5</t>
  </si>
  <si>
    <t>VP LOGISTICA</t>
  </si>
  <si>
    <t>CAPPELLETTO</t>
  </si>
  <si>
    <t>06 as 18</t>
  </si>
  <si>
    <t>12 as 18</t>
  </si>
  <si>
    <t>06 as12</t>
  </si>
  <si>
    <t>18 as 06</t>
  </si>
  <si>
    <t>PREÇO À VISTA</t>
  </si>
  <si>
    <t>DIESEL S10</t>
  </si>
  <si>
    <t>DIESEL S500</t>
  </si>
  <si>
    <t>CRÉDITO</t>
  </si>
  <si>
    <t>BR</t>
  </si>
  <si>
    <t>CIA</t>
  </si>
  <si>
    <t>#</t>
  </si>
  <si>
    <t>10m3</t>
  </si>
  <si>
    <t>12m3</t>
  </si>
  <si>
    <t>QUANTIDADE</t>
  </si>
  <si>
    <t>DÉBITO</t>
  </si>
  <si>
    <t>gas</t>
  </si>
  <si>
    <t>eta</t>
  </si>
  <si>
    <t>gasolina</t>
  </si>
  <si>
    <t>VALOR DE VENDA</t>
  </si>
  <si>
    <t>juros</t>
  </si>
  <si>
    <t>VENCIMENTO 26/01/2024</t>
  </si>
  <si>
    <t>VENCIMENTO 30/01/2024</t>
  </si>
  <si>
    <t xml:space="preserve">MÊS </t>
  </si>
  <si>
    <t>R$</t>
  </si>
  <si>
    <t>RELATÓRIO DE VENDA DAS 00 AS 04:00 DA MANHÃ</t>
  </si>
  <si>
    <t>COLABOARDORES</t>
  </si>
  <si>
    <t>Nº NOTA</t>
  </si>
  <si>
    <t>DATA DA CARGA</t>
  </si>
  <si>
    <t>PRAZO DE COMPRA</t>
  </si>
  <si>
    <t>2 DIAS</t>
  </si>
  <si>
    <t>TOTAL DA NOTA</t>
  </si>
  <si>
    <t>VALOR POR LITRO</t>
  </si>
  <si>
    <t>03 DIAS</t>
  </si>
  <si>
    <t>2,75,32</t>
  </si>
  <si>
    <t>3 DIAS</t>
  </si>
  <si>
    <t>PRAZO 7 DIAS</t>
  </si>
  <si>
    <t>VALOR DE BOLETO</t>
  </si>
  <si>
    <t>VALOR DE NOTA</t>
  </si>
  <si>
    <t>VENDAS MÊS A MÊS DESDE QUE ENTREI</t>
  </si>
  <si>
    <t>LUBRIFICANTE R$</t>
  </si>
  <si>
    <t>COMBUSTIVEL LITROS</t>
  </si>
  <si>
    <t>PREÇO DE VENDA PLACA</t>
  </si>
  <si>
    <t>BBA11755</t>
  </si>
  <si>
    <t>LUCAS</t>
  </si>
  <si>
    <t>EDILSON</t>
  </si>
  <si>
    <t>CLAUDINEIA</t>
  </si>
  <si>
    <t>ROGERIO</t>
  </si>
  <si>
    <t>RAMÃO</t>
  </si>
  <si>
    <t>GUILHERME</t>
  </si>
  <si>
    <t>CLAUDIA</t>
  </si>
  <si>
    <t>JAQUELINE</t>
  </si>
  <si>
    <t>STEFANI</t>
  </si>
  <si>
    <t>THIAGO</t>
  </si>
  <si>
    <t>ANDRE</t>
  </si>
  <si>
    <t>VINICIUS</t>
  </si>
  <si>
    <t>JOAO</t>
  </si>
  <si>
    <t>ANDRESA</t>
  </si>
  <si>
    <t>07 PESSOAS</t>
  </si>
  <si>
    <t>BOCA</t>
  </si>
  <si>
    <t>S100</t>
  </si>
  <si>
    <t>MOTORISTA</t>
  </si>
  <si>
    <t>JOSUE DE MELO XAVIER</t>
  </si>
  <si>
    <t>ABILITAÇÃO</t>
  </si>
  <si>
    <t>VENCIMENTO</t>
  </si>
  <si>
    <t>MOOP</t>
  </si>
  <si>
    <t>VENC. DIA 31/08</t>
  </si>
  <si>
    <t xml:space="preserve">VALOR UNITARIO </t>
  </si>
  <si>
    <t>VALOR CAIXA</t>
  </si>
  <si>
    <t>ATF LITRO</t>
  </si>
  <si>
    <t>01 CAIXA</t>
  </si>
  <si>
    <t>HIDRA 68</t>
  </si>
  <si>
    <t>03 BALDE</t>
  </si>
  <si>
    <t>GEAR 90</t>
  </si>
  <si>
    <t>02 BALDE</t>
  </si>
  <si>
    <t>80 W</t>
  </si>
  <si>
    <t>01 BALDE</t>
  </si>
  <si>
    <t>CARAVAGIO</t>
  </si>
  <si>
    <t>TAURUS REDE7</t>
  </si>
  <si>
    <t>FIC</t>
  </si>
  <si>
    <t>CIAPETRO</t>
  </si>
  <si>
    <t>EA1C71D4</t>
  </si>
  <si>
    <t>05/012024</t>
  </si>
  <si>
    <t>produto</t>
  </si>
  <si>
    <t>quantidade</t>
  </si>
  <si>
    <t>valor unitario</t>
  </si>
  <si>
    <t>total de nota</t>
  </si>
  <si>
    <t>s10 BR</t>
  </si>
  <si>
    <t>s10 FIC</t>
  </si>
  <si>
    <t>s500 BR</t>
  </si>
  <si>
    <t>s500 CIA</t>
  </si>
  <si>
    <t>PREÇO 7 DIAS BR já com o desconto do boleto</t>
  </si>
  <si>
    <t>S10 CIA</t>
  </si>
  <si>
    <t>S500 CIA</t>
  </si>
  <si>
    <t>S10 BR</t>
  </si>
  <si>
    <t>13.495.966/0002-70</t>
  </si>
  <si>
    <t>S500 BR</t>
  </si>
  <si>
    <t>2 NOTAS 7 E 5M3</t>
  </si>
  <si>
    <t>1 NOTA</t>
  </si>
  <si>
    <t>s500 cia</t>
  </si>
  <si>
    <t xml:space="preserve">s10 cia </t>
  </si>
  <si>
    <t>s10 cia</t>
  </si>
  <si>
    <t>auto nivel</t>
  </si>
  <si>
    <t>conquista</t>
  </si>
  <si>
    <t>total a pagar</t>
  </si>
  <si>
    <t>GASOLINA ADITIVADA</t>
  </si>
  <si>
    <t>PREÇO</t>
  </si>
  <si>
    <t>Ad1901@</t>
  </si>
  <si>
    <t>ORDEP</t>
  </si>
  <si>
    <t>VENC. 18/04/2024</t>
  </si>
  <si>
    <t>VENC. 31/08/2024</t>
  </si>
  <si>
    <t>VENC. 19/04/2024</t>
  </si>
  <si>
    <t>VENC.  31/08/2024</t>
  </si>
  <si>
    <t>VENC.  18/04/2024</t>
  </si>
  <si>
    <t>VENC.  19/04/2024</t>
  </si>
  <si>
    <t>PLACA</t>
  </si>
  <si>
    <t>TIPO DE LUBRIFICAÇÃO</t>
  </si>
  <si>
    <t>ASS. MOTORISTA</t>
  </si>
  <si>
    <t>AMERICA</t>
  </si>
  <si>
    <t>Z+Z</t>
  </si>
  <si>
    <t>S500 media de custo</t>
  </si>
  <si>
    <t>S10 ONPETRO</t>
  </si>
  <si>
    <t xml:space="preserve">s10 media de custo </t>
  </si>
  <si>
    <t>lopes de menezes</t>
  </si>
  <si>
    <t>pg</t>
  </si>
  <si>
    <t>são francisco</t>
  </si>
  <si>
    <t>fabio targino</t>
  </si>
  <si>
    <t>b r a</t>
  </si>
  <si>
    <t>faria e costa</t>
  </si>
  <si>
    <t>porto logistica</t>
  </si>
  <si>
    <t>saf</t>
  </si>
  <si>
    <t>v.f</t>
  </si>
  <si>
    <t>TOP TURBO GALÃO</t>
  </si>
  <si>
    <t>03 CXS</t>
  </si>
  <si>
    <t>02 CXS</t>
  </si>
  <si>
    <t>ORÇAMENTO ROGERIO</t>
  </si>
  <si>
    <t>PANTHER 20W50 LT</t>
  </si>
  <si>
    <t>1 CX</t>
  </si>
  <si>
    <t>F. FREIO 200 ML</t>
  </si>
  <si>
    <t>DESINGRIPANTE</t>
  </si>
  <si>
    <t>LIMPA CONTATO</t>
  </si>
  <si>
    <t>LIMPA PARABRISAS</t>
  </si>
  <si>
    <t>01 CX</t>
  </si>
  <si>
    <t>VERIFICAR QTDE</t>
  </si>
  <si>
    <t>ORÇAMENTO LUBRIFICANTES</t>
  </si>
  <si>
    <t>10 MIL BOCA 1</t>
  </si>
  <si>
    <t>S10 CIAPETRO</t>
  </si>
  <si>
    <t>5 MIL    BOCA 2</t>
  </si>
  <si>
    <t>GASOLINA  O</t>
  </si>
  <si>
    <t>CIAPETRO PRAZO 7 DIAS</t>
  </si>
  <si>
    <t>FIC 7DIAS</t>
  </si>
  <si>
    <t>TAURUS 7 DIAS</t>
  </si>
  <si>
    <t xml:space="preserve"> SMALL 7 DIAS</t>
  </si>
  <si>
    <t>ON PETRO 7 DIAS</t>
  </si>
  <si>
    <t>VENC. DIA 14/08</t>
  </si>
  <si>
    <t>etanol</t>
  </si>
  <si>
    <t xml:space="preserve">em 2notas, 7 e 5 </t>
  </si>
  <si>
    <t>vei. Proprio</t>
  </si>
  <si>
    <t>ON PETRO</t>
  </si>
  <si>
    <t>10 M3</t>
  </si>
  <si>
    <t>CIAPETRO 01 NOTA</t>
  </si>
  <si>
    <t>5 M3</t>
  </si>
  <si>
    <t>12 M3</t>
  </si>
  <si>
    <t>1ª CARGA</t>
  </si>
  <si>
    <t>2ª CARGA</t>
  </si>
  <si>
    <t>QUANTIDADE DE COMBISTIVEL</t>
  </si>
  <si>
    <t>5 LITROS</t>
  </si>
  <si>
    <t>10 LITROS</t>
  </si>
  <si>
    <t>LUCIANO</t>
  </si>
  <si>
    <t>3,5 LITROS</t>
  </si>
  <si>
    <t>TIAGO</t>
  </si>
  <si>
    <t>3 LITROS</t>
  </si>
  <si>
    <t>15 LITROS</t>
  </si>
  <si>
    <t>03 LITROS</t>
  </si>
  <si>
    <t>JOAO VITOR</t>
  </si>
  <si>
    <t>RAFAEL</t>
  </si>
  <si>
    <t>RAPHAEL</t>
  </si>
  <si>
    <t>05 LITROS</t>
  </si>
  <si>
    <t>ANDRESSA</t>
  </si>
  <si>
    <t>20 LITROS</t>
  </si>
  <si>
    <t xml:space="preserve">VANESSA </t>
  </si>
  <si>
    <t>MARIA DE LOURDES</t>
  </si>
  <si>
    <t>ILZA</t>
  </si>
  <si>
    <t>08 LITROS</t>
  </si>
  <si>
    <t>CRISTIANE SULEI</t>
  </si>
  <si>
    <t>JOCIELE</t>
  </si>
  <si>
    <t>AJUDA DE CUSTO</t>
  </si>
  <si>
    <t>veic. Pro</t>
  </si>
  <si>
    <t>veic. pro</t>
  </si>
  <si>
    <t>FRETE</t>
  </si>
  <si>
    <t>Petroms15@.</t>
  </si>
  <si>
    <t>74AD6274</t>
  </si>
  <si>
    <t>VALORES DE COMPRA DIA 12/03</t>
  </si>
  <si>
    <t>MAQUINA 01</t>
  </si>
  <si>
    <t>MAQUINA 02</t>
  </si>
  <si>
    <t>MAQUINA 03</t>
  </si>
  <si>
    <t>MAQUINA 04</t>
  </si>
  <si>
    <t>MAQUINA 05</t>
  </si>
  <si>
    <t>MAQUINA 06</t>
  </si>
  <si>
    <t>ESTEFANI</t>
  </si>
  <si>
    <t>BRUNO</t>
  </si>
  <si>
    <t>dia 7 das 06 as 14</t>
  </si>
  <si>
    <t>dia 8 das 06 as 14</t>
  </si>
  <si>
    <t>dia 11 das 06 as 18</t>
  </si>
  <si>
    <t>dia 12 das 06 as 18</t>
  </si>
  <si>
    <t>do dia 13 em diante das 18 as 06</t>
  </si>
  <si>
    <t>folga</t>
  </si>
  <si>
    <t>mês de março Rafael</t>
  </si>
  <si>
    <t>PESQUISA DE PREÇO COMPANHIA DATA 15/04/2023</t>
  </si>
  <si>
    <t>boca</t>
  </si>
  <si>
    <t>distribuidora</t>
  </si>
  <si>
    <t>PORTA 9000</t>
  </si>
  <si>
    <t>PORTA 9001</t>
  </si>
  <si>
    <t>PORTA 9002</t>
  </si>
  <si>
    <t>PORTA 9003</t>
  </si>
  <si>
    <t>PORTA 9004</t>
  </si>
  <si>
    <t>PORTA 9005</t>
  </si>
  <si>
    <t>MARCOS</t>
  </si>
  <si>
    <t>s/ produto</t>
  </si>
  <si>
    <t>ciapetro</t>
  </si>
  <si>
    <t>01 NOTA</t>
  </si>
  <si>
    <t>QUANTIDADE DE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</si>
</sst>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_-[$R$-416]\ * #,##0.00_-;\-[$R$-416]\ * #,##0.00_-;_-[$R$-416]\ * &quot;-&quot;??_-;_-@_-"/>
  </numFmts>
  <fonts count="59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222222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222222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42"/>
      <color theme="1"/>
      <name val="Calibri"/>
      <family val="2"/>
      <scheme val="minor"/>
    </font>
    <font>
      <b/>
      <sz val="4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1" fillId="0" borderId="0" applyNumberFormat="0" applyFill="0" applyBorder="0" applyAlignment="0" applyProtection="0"/>
    <xf numFmtId="44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5" applyNumberFormat="0" applyFill="0" applyAlignment="0" applyProtection="0"/>
    <xf numFmtId="0" fontId="28" fillId="0" borderId="36" applyNumberFormat="0" applyFill="0" applyAlignment="0" applyProtection="0"/>
    <xf numFmtId="0" fontId="29" fillId="0" borderId="37" applyNumberFormat="0" applyFill="0" applyAlignment="0" applyProtection="0"/>
    <xf numFmtId="0" fontId="29" fillId="0" borderId="0" applyNumberFormat="0" applyFill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38" applyNumberFormat="0" applyAlignment="0" applyProtection="0"/>
    <xf numFmtId="0" fontId="34" fillId="12" borderId="39" applyNumberFormat="0" applyAlignment="0" applyProtection="0"/>
    <xf numFmtId="0" fontId="35" fillId="12" borderId="38" applyNumberFormat="0" applyAlignment="0" applyProtection="0"/>
    <xf numFmtId="0" fontId="36" fillId="0" borderId="40" applyNumberFormat="0" applyFill="0" applyAlignment="0" applyProtection="0"/>
    <xf numFmtId="0" fontId="37" fillId="13" borderId="41" applyNumberFormat="0" applyAlignment="0" applyProtection="0"/>
    <xf numFmtId="0" fontId="7" fillId="0" borderId="0" applyNumberFormat="0" applyFill="0" applyBorder="0" applyAlignment="0" applyProtection="0"/>
    <xf numFmtId="0" fontId="25" fillId="14" borderId="42" applyNumberFormat="0" applyFont="0" applyAlignment="0" applyProtection="0"/>
    <xf numFmtId="0" fontId="38" fillId="0" borderId="0" applyNumberFormat="0" applyFill="0" applyBorder="0" applyAlignment="0" applyProtection="0"/>
    <xf numFmtId="0" fontId="2" fillId="0" borderId="43" applyNumberFormat="0" applyFill="0" applyAlignment="0" applyProtection="0"/>
    <xf numFmtId="0" fontId="39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39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39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39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39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39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</cellStyleXfs>
  <cellXfs count="8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/>
    <xf numFmtId="0" fontId="0" fillId="0" borderId="14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164" fontId="0" fillId="0" borderId="0" xfId="0" applyNumberFormat="1" applyBorder="1" applyAlignment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0" fillId="0" borderId="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7" xfId="0" applyBorder="1"/>
    <xf numFmtId="16" fontId="0" fillId="0" borderId="5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8" fontId="0" fillId="2" borderId="5" xfId="0" applyNumberFormat="1" applyFill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6" xfId="0" applyNumberFormat="1" applyFont="1" applyFill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8" fontId="5" fillId="0" borderId="9" xfId="0" applyNumberFormat="1" applyFont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16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" fontId="8" fillId="0" borderId="7" xfId="0" applyNumberFormat="1" applyFont="1" applyBorder="1" applyAlignment="1">
      <alignment horizontal="center"/>
    </xf>
    <xf numFmtId="4" fontId="9" fillId="0" borderId="9" xfId="0" applyNumberFormat="1" applyFont="1" applyBorder="1" applyAlignment="1">
      <alignment horizontal="center"/>
    </xf>
    <xf numFmtId="16" fontId="8" fillId="2" borderId="2" xfId="0" applyNumberFormat="1" applyFont="1" applyFill="1" applyBorder="1" applyAlignment="1">
      <alignment horizontal="center"/>
    </xf>
    <xf numFmtId="16" fontId="5" fillId="6" borderId="5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6" borderId="6" xfId="0" applyNumberFormat="1" applyFont="1" applyFill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0" fillId="0" borderId="23" xfId="0" applyBorder="1"/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1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/>
    <xf numFmtId="0" fontId="0" fillId="2" borderId="0" xfId="0" applyFill="1"/>
    <xf numFmtId="164" fontId="0" fillId="2" borderId="0" xfId="0" applyNumberFormat="1" applyFill="1"/>
    <xf numFmtId="0" fontId="0" fillId="0" borderId="0" xfId="0" applyNumberFormat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5" fillId="0" borderId="5" xfId="0" applyNumberFormat="1" applyFont="1" applyBorder="1" applyAlignment="1">
      <alignment horizontal="right"/>
    </xf>
    <xf numFmtId="0" fontId="15" fillId="0" borderId="5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19" fillId="0" borderId="6" xfId="0" applyNumberFormat="1" applyFont="1" applyBorder="1" applyAlignment="1">
      <alignment horizontal="center"/>
    </xf>
    <xf numFmtId="0" fontId="7" fillId="0" borderId="23" xfId="0" applyNumberFormat="1" applyFont="1" applyBorder="1" applyAlignment="1">
      <alignment horizontal="center"/>
    </xf>
    <xf numFmtId="0" fontId="0" fillId="0" borderId="21" xfId="0" applyNumberFormat="1" applyFont="1" applyBorder="1" applyAlignment="1">
      <alignment horizontal="center"/>
    </xf>
    <xf numFmtId="0" fontId="0" fillId="0" borderId="2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16" fontId="2" fillId="7" borderId="1" xfId="0" applyNumberFormat="1" applyFont="1" applyFill="1" applyBorder="1" applyAlignment="1">
      <alignment horizontal="center"/>
    </xf>
    <xf numFmtId="0" fontId="0" fillId="7" borderId="0" xfId="0" applyFill="1"/>
    <xf numFmtId="16" fontId="2" fillId="2" borderId="1" xfId="0" applyNumberFormat="1" applyFont="1" applyFill="1" applyBorder="1" applyAlignment="1">
      <alignment horizontal="center"/>
    </xf>
    <xf numFmtId="0" fontId="2" fillId="6" borderId="3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16" fontId="2" fillId="6" borderId="1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164" fontId="0" fillId="0" borderId="9" xfId="0" applyNumberFormat="1" applyBorder="1"/>
    <xf numFmtId="0" fontId="14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9" fillId="0" borderId="23" xfId="0" applyNumberFormat="1" applyFont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21" fillId="4" borderId="8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16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/>
    <xf numFmtId="16" fontId="0" fillId="0" borderId="5" xfId="0" applyNumberFormat="1" applyBorder="1"/>
    <xf numFmtId="164" fontId="0" fillId="0" borderId="6" xfId="0" applyNumberFormat="1" applyBorder="1"/>
    <xf numFmtId="164" fontId="0" fillId="0" borderId="4" xfId="0" applyNumberFormat="1" applyBorder="1" applyAlignment="1">
      <alignment horizontal="center"/>
    </xf>
    <xf numFmtId="0" fontId="0" fillId="0" borderId="15" xfId="0" applyBorder="1"/>
    <xf numFmtId="164" fontId="0" fillId="0" borderId="1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5" fillId="0" borderId="2" xfId="0" applyNumberFormat="1" applyFont="1" applyBorder="1" applyAlignment="1">
      <alignment horizontal="center"/>
    </xf>
    <xf numFmtId="0" fontId="19" fillId="0" borderId="3" xfId="0" applyNumberFormat="1" applyFont="1" applyBorder="1" applyAlignment="1">
      <alignment horizontal="center"/>
    </xf>
    <xf numFmtId="0" fontId="19" fillId="0" borderId="4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4" fillId="0" borderId="4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3" fillId="2" borderId="8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/>
    <xf numFmtId="16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0" fillId="6" borderId="23" xfId="0" applyFill="1" applyBorder="1"/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0" fillId="6" borderId="31" xfId="0" applyFill="1" applyBorder="1"/>
    <xf numFmtId="0" fontId="0" fillId="6" borderId="1" xfId="0" applyFill="1" applyBorder="1"/>
    <xf numFmtId="0" fontId="0" fillId="6" borderId="0" xfId="0" applyFill="1"/>
    <xf numFmtId="0" fontId="4" fillId="0" borderId="6" xfId="0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3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2" applyNumberFormat="1" applyFont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19" fillId="5" borderId="4" xfId="0" applyNumberFormat="1" applyFont="1" applyFill="1" applyBorder="1" applyAlignment="1">
      <alignment horizontal="center"/>
    </xf>
    <xf numFmtId="0" fontId="19" fillId="5" borderId="1" xfId="0" applyNumberFormat="1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19" fillId="5" borderId="27" xfId="0" applyNumberFormat="1" applyFont="1" applyFill="1" applyBorder="1" applyAlignment="1">
      <alignment horizontal="center"/>
    </xf>
    <xf numFmtId="0" fontId="19" fillId="5" borderId="30" xfId="0" applyNumberFormat="1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23" fillId="5" borderId="22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7" fillId="0" borderId="0" xfId="0" applyFont="1"/>
    <xf numFmtId="0" fontId="41" fillId="2" borderId="1" xfId="0" applyFont="1" applyFill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19" fillId="6" borderId="0" xfId="0" applyNumberFormat="1" applyFont="1" applyFill="1" applyBorder="1" applyAlignment="1">
      <alignment horizontal="center"/>
    </xf>
    <xf numFmtId="0" fontId="7" fillId="6" borderId="0" xfId="0" applyNumberFormat="1" applyFont="1" applyFill="1" applyBorder="1" applyAlignment="1">
      <alignment horizontal="center"/>
    </xf>
    <xf numFmtId="0" fontId="21" fillId="6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9" borderId="1" xfId="0" applyFill="1" applyBorder="1" applyAlignment="1">
      <alignment horizontal="center"/>
    </xf>
    <xf numFmtId="0" fontId="12" fillId="39" borderId="1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34" xfId="0" applyNumberFormat="1" applyFill="1" applyBorder="1" applyAlignment="1">
      <alignment horizontal="center"/>
    </xf>
    <xf numFmtId="0" fontId="0" fillId="39" borderId="5" xfId="0" applyFill="1" applyBorder="1" applyAlignment="1">
      <alignment horizontal="center"/>
    </xf>
    <xf numFmtId="0" fontId="11" fillId="39" borderId="6" xfId="1" applyFill="1" applyBorder="1" applyAlignment="1">
      <alignment horizontal="center"/>
    </xf>
    <xf numFmtId="0" fontId="0" fillId="39" borderId="7" xfId="0" applyFill="1" applyBorder="1" applyAlignment="1">
      <alignment horizontal="center"/>
    </xf>
    <xf numFmtId="0" fontId="0" fillId="39" borderId="9" xfId="0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43" fillId="0" borderId="3" xfId="0" applyNumberFormat="1" applyFont="1" applyBorder="1" applyAlignment="1">
      <alignment horizontal="center"/>
    </xf>
    <xf numFmtId="0" fontId="44" fillId="0" borderId="3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43" fillId="6" borderId="4" xfId="0" applyNumberFormat="1" applyFont="1" applyFill="1" applyBorder="1" applyAlignment="1">
      <alignment horizontal="center"/>
    </xf>
    <xf numFmtId="0" fontId="43" fillId="0" borderId="1" xfId="0" applyNumberFormat="1" applyFont="1" applyBorder="1" applyAlignment="1">
      <alignment horizontal="center"/>
    </xf>
    <xf numFmtId="0" fontId="44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43" fillId="6" borderId="6" xfId="0" applyNumberFormat="1" applyFont="1" applyFill="1" applyBorder="1" applyAlignment="1">
      <alignment horizontal="center"/>
    </xf>
    <xf numFmtId="0" fontId="45" fillId="4" borderId="1" xfId="0" applyFont="1" applyFill="1" applyBorder="1" applyAlignment="1">
      <alignment horizontal="center"/>
    </xf>
    <xf numFmtId="0" fontId="46" fillId="4" borderId="1" xfId="0" applyFont="1" applyFill="1" applyBorder="1" applyAlignment="1">
      <alignment horizontal="center"/>
    </xf>
    <xf numFmtId="0" fontId="47" fillId="4" borderId="1" xfId="0" applyFont="1" applyFill="1" applyBorder="1" applyAlignment="1">
      <alignment horizontal="center"/>
    </xf>
    <xf numFmtId="0" fontId="48" fillId="4" borderId="1" xfId="0" applyFont="1" applyFill="1" applyBorder="1" applyAlignment="1">
      <alignment horizontal="center"/>
    </xf>
    <xf numFmtId="0" fontId="46" fillId="4" borderId="6" xfId="0" applyFont="1" applyFill="1" applyBorder="1" applyAlignment="1">
      <alignment horizontal="center"/>
    </xf>
    <xf numFmtId="0" fontId="47" fillId="2" borderId="1" xfId="0" applyFont="1" applyFill="1" applyBorder="1" applyAlignment="1">
      <alignment horizontal="center"/>
    </xf>
    <xf numFmtId="0" fontId="49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/>
    </xf>
    <xf numFmtId="0" fontId="45" fillId="2" borderId="1" xfId="0" applyFont="1" applyFill="1" applyBorder="1" applyAlignment="1">
      <alignment horizontal="center"/>
    </xf>
    <xf numFmtId="0" fontId="4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7" fillId="2" borderId="6" xfId="0" applyFont="1" applyFill="1" applyBorder="1" applyAlignment="1">
      <alignment horizontal="center"/>
    </xf>
    <xf numFmtId="0" fontId="49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5" fillId="4" borderId="8" xfId="0" applyFont="1" applyFill="1" applyBorder="1" applyAlignment="1">
      <alignment horizontal="center"/>
    </xf>
    <xf numFmtId="0" fontId="49" fillId="4" borderId="8" xfId="0" applyFont="1" applyFill="1" applyBorder="1" applyAlignment="1">
      <alignment horizontal="center"/>
    </xf>
    <xf numFmtId="0" fontId="48" fillId="4" borderId="8" xfId="0" applyFont="1" applyFill="1" applyBorder="1" applyAlignment="1">
      <alignment horizontal="center"/>
    </xf>
    <xf numFmtId="0" fontId="47" fillId="4" borderId="8" xfId="0" applyFont="1" applyFill="1" applyBorder="1" applyAlignment="1">
      <alignment horizontal="center"/>
    </xf>
    <xf numFmtId="0" fontId="46" fillId="4" borderId="9" xfId="0" applyFont="1" applyFill="1" applyBorder="1" applyAlignment="1">
      <alignment horizontal="center"/>
    </xf>
    <xf numFmtId="0" fontId="46" fillId="4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4" fillId="0" borderId="0" xfId="0" applyFont="1"/>
    <xf numFmtId="0" fontId="2" fillId="6" borderId="0" xfId="0" applyFont="1" applyFill="1"/>
    <xf numFmtId="0" fontId="44" fillId="0" borderId="33" xfId="0" applyNumberFormat="1" applyFont="1" applyBorder="1" applyAlignment="1">
      <alignment horizontal="center"/>
    </xf>
    <xf numFmtId="0" fontId="44" fillId="0" borderId="21" xfId="0" applyNumberFormat="1" applyFont="1" applyBorder="1" applyAlignment="1">
      <alignment horizontal="center"/>
    </xf>
    <xf numFmtId="0" fontId="46" fillId="4" borderId="21" xfId="0" applyFont="1" applyFill="1" applyBorder="1" applyAlignment="1">
      <alignment horizontal="center"/>
    </xf>
    <xf numFmtId="0" fontId="49" fillId="2" borderId="21" xfId="0" applyFont="1" applyFill="1" applyBorder="1" applyAlignment="1">
      <alignment horizontal="center"/>
    </xf>
    <xf numFmtId="0" fontId="46" fillId="2" borderId="21" xfId="0" applyFont="1" applyFill="1" applyBorder="1" applyAlignment="1">
      <alignment horizontal="center"/>
    </xf>
    <xf numFmtId="0" fontId="49" fillId="4" borderId="21" xfId="0" applyFont="1" applyFill="1" applyBorder="1" applyAlignment="1">
      <alignment horizontal="center"/>
    </xf>
    <xf numFmtId="0" fontId="49" fillId="4" borderId="12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41" fillId="6" borderId="0" xfId="0" applyFont="1" applyFill="1" applyBorder="1" applyAlignment="1">
      <alignment horizontal="center"/>
    </xf>
    <xf numFmtId="0" fontId="46" fillId="4" borderId="1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6" borderId="4" xfId="0" applyNumberFormat="1" applyFont="1" applyFill="1" applyBorder="1" applyAlignment="1">
      <alignment horizontal="center"/>
    </xf>
    <xf numFmtId="0" fontId="48" fillId="4" borderId="6" xfId="0" applyFont="1" applyFill="1" applyBorder="1" applyAlignment="1">
      <alignment horizontal="center"/>
    </xf>
    <xf numFmtId="0" fontId="48" fillId="2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8" fillId="4" borderId="9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2" borderId="6" xfId="0" applyNumberFormat="1" applyFont="1" applyFill="1" applyBorder="1" applyAlignment="1">
      <alignment horizontal="center"/>
    </xf>
    <xf numFmtId="0" fontId="11" fillId="39" borderId="1" xfId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50" fillId="0" borderId="0" xfId="0" applyFont="1" applyBorder="1" applyAlignment="1">
      <alignment vertical="center"/>
    </xf>
    <xf numFmtId="0" fontId="52" fillId="0" borderId="5" xfId="0" applyFont="1" applyBorder="1" applyAlignment="1">
      <alignment vertical="center"/>
    </xf>
    <xf numFmtId="0" fontId="11" fillId="0" borderId="0" xfId="1"/>
    <xf numFmtId="0" fontId="11" fillId="2" borderId="0" xfId="1" applyFill="1" applyAlignment="1">
      <alignment horizontal="center"/>
    </xf>
    <xf numFmtId="0" fontId="0" fillId="0" borderId="0" xfId="0" applyAlignment="1"/>
    <xf numFmtId="2" fontId="1" fillId="6" borderId="6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5" borderId="0" xfId="0" applyNumberFormat="1" applyFill="1"/>
    <xf numFmtId="0" fontId="0" fillId="5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9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41" borderId="1" xfId="0" applyFill="1" applyBorder="1" applyAlignment="1">
      <alignment horizontal="center"/>
    </xf>
    <xf numFmtId="3" fontId="0" fillId="41" borderId="1" xfId="0" applyNumberFormat="1" applyFill="1" applyBorder="1" applyAlignment="1">
      <alignment horizontal="center"/>
    </xf>
    <xf numFmtId="4" fontId="0" fillId="41" borderId="1" xfId="0" applyNumberFormat="1" applyFill="1" applyBorder="1" applyAlignment="1">
      <alignment horizontal="center"/>
    </xf>
    <xf numFmtId="4" fontId="0" fillId="41" borderId="1" xfId="0" applyNumberFormat="1" applyFill="1" applyBorder="1"/>
    <xf numFmtId="3" fontId="0" fillId="39" borderId="1" xfId="0" applyNumberFormat="1" applyFill="1" applyBorder="1"/>
    <xf numFmtId="4" fontId="0" fillId="39" borderId="1" xfId="0" applyNumberFormat="1" applyFill="1" applyBorder="1" applyAlignment="1">
      <alignment horizontal="center"/>
    </xf>
    <xf numFmtId="3" fontId="0" fillId="39" borderId="1" xfId="0" applyNumberFormat="1" applyFill="1" applyBorder="1" applyAlignment="1">
      <alignment horizontal="center"/>
    </xf>
    <xf numFmtId="4" fontId="0" fillId="39" borderId="1" xfId="0" applyNumberFormat="1" applyFill="1" applyBorder="1"/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/>
    <xf numFmtId="4" fontId="0" fillId="4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4" fontId="0" fillId="4" borderId="1" xfId="0" applyNumberFormat="1" applyFill="1" applyBorder="1"/>
    <xf numFmtId="3" fontId="0" fillId="4" borderId="1" xfId="0" applyNumberFormat="1" applyFill="1" applyBorder="1" applyAlignment="1"/>
    <xf numFmtId="3" fontId="0" fillId="42" borderId="1" xfId="0" applyNumberFormat="1" applyFill="1" applyBorder="1" applyAlignment="1"/>
    <xf numFmtId="3" fontId="0" fillId="42" borderId="1" xfId="0" applyNumberFormat="1" applyFill="1" applyBorder="1" applyAlignment="1">
      <alignment horizontal="center"/>
    </xf>
    <xf numFmtId="0" fontId="0" fillId="43" borderId="1" xfId="0" applyFill="1" applyBorder="1" applyAlignment="1">
      <alignment horizontal="center"/>
    </xf>
    <xf numFmtId="3" fontId="0" fillId="43" borderId="1" xfId="0" applyNumberFormat="1" applyFill="1" applyBorder="1"/>
    <xf numFmtId="4" fontId="0" fillId="43" borderId="1" xfId="0" applyNumberFormat="1" applyFill="1" applyBorder="1" applyAlignment="1">
      <alignment horizontal="center"/>
    </xf>
    <xf numFmtId="3" fontId="0" fillId="43" borderId="1" xfId="0" applyNumberFormat="1" applyFill="1" applyBorder="1" applyAlignment="1">
      <alignment horizontal="center"/>
    </xf>
    <xf numFmtId="4" fontId="0" fillId="43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11" fillId="0" borderId="9" xfId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" fillId="5" borderId="6" xfId="0" applyNumberFormat="1" applyFont="1" applyFill="1" applyBorder="1" applyAlignment="1">
      <alignment horizontal="center" vertical="center"/>
    </xf>
    <xf numFmtId="16" fontId="0" fillId="0" borderId="1" xfId="0" applyNumberFormat="1" applyBorder="1"/>
    <xf numFmtId="0" fontId="6" fillId="5" borderId="5" xfId="0" applyFont="1" applyFill="1" applyBorder="1" applyAlignment="1">
      <alignment horizontal="center"/>
    </xf>
    <xf numFmtId="0" fontId="3" fillId="5" borderId="6" xfId="0" applyNumberFormat="1" applyFont="1" applyFill="1" applyBorder="1" applyAlignment="1">
      <alignment horizontal="center"/>
    </xf>
    <xf numFmtId="164" fontId="0" fillId="6" borderId="6" xfId="0" applyNumberFormat="1" applyFill="1" applyBorder="1"/>
    <xf numFmtId="16" fontId="0" fillId="6" borderId="5" xfId="0" applyNumberFormat="1" applyFill="1" applyBorder="1"/>
    <xf numFmtId="0" fontId="3" fillId="2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164" fontId="3" fillId="44" borderId="4" xfId="0" applyNumberFormat="1" applyFont="1" applyFill="1" applyBorder="1" applyAlignment="1">
      <alignment horizontal="center"/>
    </xf>
    <xf numFmtId="0" fontId="3" fillId="45" borderId="7" xfId="0" applyFont="1" applyFill="1" applyBorder="1" applyAlignment="1">
      <alignment horizontal="center"/>
    </xf>
    <xf numFmtId="164" fontId="3" fillId="45" borderId="8" xfId="0" applyNumberFormat="1" applyFont="1" applyFill="1" applyBorder="1" applyAlignment="1">
      <alignment horizontal="center"/>
    </xf>
    <xf numFmtId="164" fontId="3" fillId="45" borderId="9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4" fillId="0" borderId="0" xfId="0" applyFont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22" fillId="0" borderId="3" xfId="0" applyFont="1" applyBorder="1" applyAlignment="1"/>
    <xf numFmtId="0" fontId="22" fillId="0" borderId="4" xfId="0" applyFont="1" applyBorder="1" applyAlignment="1"/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164" fontId="0" fillId="2" borderId="6" xfId="0" applyNumberFormat="1" applyFill="1" applyBorder="1"/>
    <xf numFmtId="164" fontId="0" fillId="2" borderId="47" xfId="0" applyNumberFormat="1" applyFill="1" applyBorder="1"/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55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55" fillId="0" borderId="6" xfId="0" applyNumberFormat="1" applyFont="1" applyBorder="1" applyAlignment="1">
      <alignment horizontal="center"/>
    </xf>
    <xf numFmtId="17" fontId="2" fillId="0" borderId="7" xfId="0" applyNumberFormat="1" applyFont="1" applyBorder="1" applyAlignment="1">
      <alignment horizontal="center"/>
    </xf>
    <xf numFmtId="4" fontId="55" fillId="0" borderId="8" xfId="0" applyNumberFormat="1" applyFont="1" applyBorder="1" applyAlignment="1">
      <alignment horizontal="center"/>
    </xf>
    <xf numFmtId="4" fontId="55" fillId="0" borderId="9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20" fontId="5" fillId="0" borderId="0" xfId="0" applyNumberFormat="1" applyFont="1" applyBorder="1"/>
    <xf numFmtId="0" fontId="5" fillId="0" borderId="0" xfId="0" applyFont="1" applyBorder="1"/>
    <xf numFmtId="3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NumberFormat="1" applyBorder="1"/>
    <xf numFmtId="14" fontId="0" fillId="0" borderId="1" xfId="0" applyNumberFormat="1" applyBorder="1"/>
    <xf numFmtId="0" fontId="4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8" xfId="0" applyNumberFormat="1" applyBorder="1"/>
    <xf numFmtId="164" fontId="0" fillId="0" borderId="8" xfId="0" applyNumberFormat="1" applyBorder="1"/>
    <xf numFmtId="14" fontId="0" fillId="0" borderId="8" xfId="0" applyNumberFormat="1" applyBorder="1"/>
    <xf numFmtId="0" fontId="0" fillId="0" borderId="9" xfId="0" applyBorder="1"/>
    <xf numFmtId="0" fontId="5" fillId="0" borderId="0" xfId="0" applyNumberFormat="1" applyFont="1" applyBorder="1"/>
    <xf numFmtId="0" fontId="3" fillId="0" borderId="0" xfId="0" applyFont="1" applyBorder="1" applyAlignment="1"/>
    <xf numFmtId="0" fontId="4" fillId="0" borderId="33" xfId="0" applyNumberFormat="1" applyFon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0" fontId="0" fillId="0" borderId="21" xfId="0" applyNumberFormat="1" applyBorder="1"/>
    <xf numFmtId="0" fontId="0" fillId="0" borderId="12" xfId="0" applyNumberFormat="1" applyBorder="1"/>
    <xf numFmtId="17" fontId="0" fillId="0" borderId="5" xfId="0" applyNumberForma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3" fillId="0" borderId="4" xfId="0" applyFont="1" applyBorder="1" applyAlignment="1"/>
    <xf numFmtId="0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" fontId="0" fillId="0" borderId="2" xfId="0" applyNumberFormat="1" applyBorder="1" applyAlignment="1">
      <alignment horizontal="center"/>
    </xf>
    <xf numFmtId="164" fontId="0" fillId="6" borderId="1" xfId="0" applyNumberFormat="1" applyFill="1" applyBorder="1"/>
    <xf numFmtId="16" fontId="0" fillId="0" borderId="2" xfId="0" applyNumberFormat="1" applyBorder="1"/>
    <xf numFmtId="0" fontId="0" fillId="0" borderId="3" xfId="0" applyBorder="1"/>
    <xf numFmtId="0" fontId="0" fillId="0" borderId="4" xfId="0" applyBorder="1"/>
    <xf numFmtId="164" fontId="0" fillId="6" borderId="21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0" fillId="0" borderId="49" xfId="0" applyBorder="1"/>
    <xf numFmtId="0" fontId="0" fillId="0" borderId="50" xfId="0" applyBorder="1"/>
    <xf numFmtId="0" fontId="0" fillId="0" borderId="52" xfId="0" applyBorder="1"/>
    <xf numFmtId="164" fontId="0" fillId="0" borderId="49" xfId="0" applyNumberFormat="1" applyBorder="1"/>
    <xf numFmtId="0" fontId="0" fillId="0" borderId="51" xfId="0" applyNumberFormat="1" applyBorder="1" applyAlignment="1">
      <alignment horizontal="center"/>
    </xf>
    <xf numFmtId="0" fontId="0" fillId="0" borderId="54" xfId="0" applyBorder="1"/>
    <xf numFmtId="0" fontId="0" fillId="0" borderId="53" xfId="0" applyNumberFormat="1" applyBorder="1" applyAlignment="1">
      <alignment horizontal="center"/>
    </xf>
    <xf numFmtId="164" fontId="0" fillId="0" borderId="0" xfId="0" applyNumberFormat="1" applyBorder="1"/>
    <xf numFmtId="164" fontId="0" fillId="6" borderId="21" xfId="0" applyNumberFormat="1" applyFill="1" applyBorder="1"/>
    <xf numFmtId="164" fontId="0" fillId="0" borderId="21" xfId="0" applyNumberFormat="1" applyBorder="1"/>
    <xf numFmtId="164" fontId="0" fillId="6" borderId="49" xfId="0" applyNumberFormat="1" applyFill="1" applyBorder="1" applyAlignment="1">
      <alignment horizontal="center"/>
    </xf>
    <xf numFmtId="164" fontId="0" fillId="6" borderId="49" xfId="0" applyNumberFormat="1" applyFill="1" applyBorder="1"/>
    <xf numFmtId="0" fontId="0" fillId="0" borderId="55" xfId="0" applyBorder="1" applyAlignment="1">
      <alignment horizontal="center"/>
    </xf>
    <xf numFmtId="164" fontId="0" fillId="6" borderId="55" xfId="0" applyNumberFormat="1" applyFill="1" applyBorder="1" applyAlignment="1">
      <alignment horizontal="center"/>
    </xf>
    <xf numFmtId="164" fontId="0" fillId="6" borderId="55" xfId="0" applyNumberFormat="1" applyFill="1" applyBorder="1"/>
    <xf numFmtId="164" fontId="0" fillId="0" borderId="55" xfId="0" applyNumberFormat="1" applyBorder="1"/>
    <xf numFmtId="0" fontId="0" fillId="0" borderId="51" xfId="0" applyBorder="1"/>
    <xf numFmtId="0" fontId="0" fillId="0" borderId="53" xfId="0" applyBorder="1"/>
    <xf numFmtId="0" fontId="0" fillId="0" borderId="56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2" fillId="0" borderId="9" xfId="0" applyFont="1" applyBorder="1" applyAlignment="1">
      <alignment horizontal="center"/>
    </xf>
    <xf numFmtId="0" fontId="3" fillId="0" borderId="22" xfId="0" applyNumberFormat="1" applyFont="1" applyBorder="1" applyAlignment="1"/>
    <xf numFmtId="0" fontId="3" fillId="0" borderId="22" xfId="0" applyNumberFormat="1" applyFont="1" applyBorder="1" applyAlignment="1">
      <alignment horizontal="center"/>
    </xf>
    <xf numFmtId="164" fontId="0" fillId="0" borderId="3" xfId="0" applyNumberFormat="1" applyBorder="1"/>
    <xf numFmtId="0" fontId="0" fillId="0" borderId="0" xfId="0" applyFill="1" applyBorder="1"/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6" borderId="0" xfId="0" applyFill="1" applyBorder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52" fillId="6" borderId="5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5" borderId="8" xfId="0" applyFill="1" applyBorder="1"/>
    <xf numFmtId="0" fontId="0" fillId="0" borderId="8" xfId="0" applyBorder="1"/>
    <xf numFmtId="0" fontId="0" fillId="0" borderId="59" xfId="0" applyBorder="1"/>
    <xf numFmtId="0" fontId="0" fillId="0" borderId="6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2" borderId="1" xfId="0" applyFill="1" applyBorder="1"/>
    <xf numFmtId="0" fontId="0" fillId="42" borderId="1" xfId="0" applyFill="1" applyBorder="1"/>
    <xf numFmtId="16" fontId="0" fillId="0" borderId="3" xfId="0" applyNumberFormat="1" applyBorder="1"/>
    <xf numFmtId="0" fontId="0" fillId="2" borderId="3" xfId="0" applyFill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2" fillId="0" borderId="15" xfId="0" applyFont="1" applyBorder="1" applyAlignment="1"/>
    <xf numFmtId="0" fontId="22" fillId="0" borderId="16" xfId="0" applyFont="1" applyBorder="1" applyAlignment="1"/>
    <xf numFmtId="0" fontId="0" fillId="2" borderId="8" xfId="0" applyFill="1" applyBorder="1"/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0" fillId="4" borderId="1" xfId="0" applyFill="1" applyBorder="1"/>
    <xf numFmtId="2" fontId="0" fillId="4" borderId="1" xfId="0" applyNumberForma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0" fillId="4" borderId="8" xfId="0" applyFill="1" applyBorder="1"/>
    <xf numFmtId="0" fontId="0" fillId="4" borderId="8" xfId="0" applyNumberForma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5" xfId="0" applyFill="1" applyBorder="1"/>
    <xf numFmtId="0" fontId="0" fillId="4" borderId="6" xfId="0" applyNumberFormat="1" applyFill="1" applyBorder="1" applyAlignment="1">
      <alignment horizontal="center"/>
    </xf>
    <xf numFmtId="0" fontId="0" fillId="4" borderId="7" xfId="0" applyFill="1" applyBorder="1"/>
    <xf numFmtId="0" fontId="0" fillId="4" borderId="9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64" fontId="0" fillId="6" borderId="0" xfId="0" applyNumberFormat="1" applyFill="1"/>
    <xf numFmtId="164" fontId="0" fillId="6" borderId="66" xfId="0" applyNumberFormat="1" applyFont="1" applyFill="1" applyBorder="1"/>
    <xf numFmtId="164" fontId="0" fillId="6" borderId="67" xfId="0" applyNumberFormat="1" applyFont="1" applyFill="1" applyBorder="1"/>
    <xf numFmtId="164" fontId="0" fillId="6" borderId="68" xfId="0" applyNumberFormat="1" applyFont="1" applyFill="1" applyBorder="1"/>
    <xf numFmtId="0" fontId="40" fillId="6" borderId="1" xfId="0" applyFont="1" applyFill="1" applyBorder="1" applyAlignment="1">
      <alignment horizontal="center"/>
    </xf>
    <xf numFmtId="0" fontId="58" fillId="6" borderId="1" xfId="0" applyFont="1" applyFill="1" applyBorder="1" applyAlignment="1">
      <alignment horizontal="center"/>
    </xf>
    <xf numFmtId="0" fontId="58" fillId="6" borderId="1" xfId="0" applyFont="1" applyFill="1" applyBorder="1" applyAlignment="1">
      <alignment horizontal="center" wrapText="1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0" fillId="6" borderId="6" xfId="0" applyFont="1" applyFill="1" applyBorder="1" applyAlignment="1">
      <alignment horizontal="center"/>
    </xf>
    <xf numFmtId="0" fontId="58" fillId="6" borderId="5" xfId="0" applyFont="1" applyFill="1" applyBorder="1" applyAlignment="1">
      <alignment horizontal="center"/>
    </xf>
    <xf numFmtId="0" fontId="58" fillId="6" borderId="6" xfId="0" applyFont="1" applyFill="1" applyBorder="1" applyAlignment="1">
      <alignment horizontal="center"/>
    </xf>
    <xf numFmtId="0" fontId="58" fillId="6" borderId="7" xfId="0" applyFont="1" applyFill="1" applyBorder="1" applyAlignment="1">
      <alignment horizontal="center"/>
    </xf>
    <xf numFmtId="0" fontId="58" fillId="6" borderId="8" xfId="0" applyFont="1" applyFill="1" applyBorder="1" applyAlignment="1">
      <alignment horizontal="center"/>
    </xf>
    <xf numFmtId="0" fontId="58" fillId="6" borderId="8" xfId="0" applyFont="1" applyFill="1" applyBorder="1"/>
    <xf numFmtId="0" fontId="58" fillId="6" borderId="9" xfId="0" applyFont="1" applyFill="1" applyBorder="1"/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6" borderId="61" xfId="0" applyFont="1" applyFill="1" applyBorder="1" applyAlignment="1">
      <alignment horizontal="center"/>
    </xf>
    <xf numFmtId="0" fontId="3" fillId="6" borderId="62" xfId="0" applyFont="1" applyFill="1" applyBorder="1" applyAlignment="1">
      <alignment horizontal="center"/>
    </xf>
    <xf numFmtId="0" fontId="3" fillId="6" borderId="63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64" xfId="0" applyFont="1" applyFill="1" applyBorder="1" applyAlignment="1">
      <alignment horizontal="center"/>
    </xf>
    <xf numFmtId="0" fontId="3" fillId="6" borderId="65" xfId="0" applyFont="1" applyFill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6" borderId="21" xfId="0" applyNumberFormat="1" applyFill="1" applyBorder="1" applyAlignment="1">
      <alignment horizontal="center"/>
    </xf>
    <xf numFmtId="164" fontId="0" fillId="6" borderId="22" xfId="0" applyNumberFormat="1" applyFill="1" applyBorder="1" applyAlignment="1">
      <alignment horizontal="center"/>
    </xf>
    <xf numFmtId="0" fontId="0" fillId="0" borderId="49" xfId="0" applyBorder="1" applyAlignment="1">
      <alignment horizontal="center"/>
    </xf>
    <xf numFmtId="16" fontId="0" fillId="0" borderId="26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11" fillId="0" borderId="5" xfId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9" borderId="2" xfId="0" applyFill="1" applyBorder="1" applyAlignment="1">
      <alignment horizontal="center"/>
    </xf>
    <xf numFmtId="0" fontId="0" fillId="39" borderId="4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39" borderId="1" xfId="0" applyFill="1" applyBorder="1" applyAlignment="1">
      <alignment horizontal="center"/>
    </xf>
    <xf numFmtId="0" fontId="13" fillId="39" borderId="1" xfId="0" applyFont="1" applyFill="1" applyBorder="1" applyAlignment="1">
      <alignment horizontal="center"/>
    </xf>
    <xf numFmtId="0" fontId="11" fillId="39" borderId="1" xfId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0" fillId="39" borderId="22" xfId="0" applyFill="1" applyBorder="1" applyAlignment="1">
      <alignment horizontal="center"/>
    </xf>
    <xf numFmtId="0" fontId="11" fillId="39" borderId="21" xfId="1" applyFill="1" applyBorder="1" applyAlignment="1">
      <alignment horizontal="center"/>
    </xf>
    <xf numFmtId="0" fontId="11" fillId="39" borderId="22" xfId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54" fillId="0" borderId="5" xfId="0" applyFont="1" applyBorder="1" applyAlignment="1">
      <alignment horizontal="center"/>
    </xf>
    <xf numFmtId="0" fontId="54" fillId="0" borderId="1" xfId="0" applyFont="1" applyBorder="1" applyAlignment="1">
      <alignment horizontal="center"/>
    </xf>
    <xf numFmtId="0" fontId="54" fillId="0" borderId="6" xfId="0" applyFont="1" applyBorder="1" applyAlignment="1">
      <alignment horizontal="center"/>
    </xf>
    <xf numFmtId="14" fontId="54" fillId="0" borderId="1" xfId="0" applyNumberFormat="1" applyFont="1" applyBorder="1" applyAlignment="1">
      <alignment horizontal="center"/>
    </xf>
    <xf numFmtId="0" fontId="52" fillId="0" borderId="1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2" fillId="0" borderId="1" xfId="0" applyFont="1" applyBorder="1" applyAlignment="1">
      <alignment vertical="center"/>
    </xf>
    <xf numFmtId="0" fontId="52" fillId="0" borderId="6" xfId="0" applyFont="1" applyBorder="1" applyAlignment="1">
      <alignment vertical="center"/>
    </xf>
    <xf numFmtId="0" fontId="53" fillId="0" borderId="5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/>
    </xf>
    <xf numFmtId="0" fontId="53" fillId="0" borderId="3" xfId="0" applyFont="1" applyBorder="1" applyAlignment="1">
      <alignment horizontal="center"/>
    </xf>
    <xf numFmtId="0" fontId="53" fillId="0" borderId="4" xfId="0" applyFont="1" applyBorder="1" applyAlignment="1">
      <alignment horizontal="center"/>
    </xf>
    <xf numFmtId="14" fontId="52" fillId="6" borderId="1" xfId="0" applyNumberFormat="1" applyFont="1" applyFill="1" applyBorder="1" applyAlignment="1">
      <alignment horizontal="center" vertical="center"/>
    </xf>
    <xf numFmtId="0" fontId="52" fillId="6" borderId="6" xfId="0" applyFont="1" applyFill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/>
    </xf>
    <xf numFmtId="14" fontId="50" fillId="0" borderId="0" xfId="0" applyNumberFormat="1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16" fontId="2" fillId="2" borderId="21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" fontId="2" fillId="7" borderId="2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" fontId="2" fillId="7" borderId="1" xfId="0" applyNumberFormat="1" applyFont="1" applyFill="1" applyBorder="1" applyAlignment="1">
      <alignment horizontal="center"/>
    </xf>
    <xf numFmtId="0" fontId="40" fillId="6" borderId="5" xfId="0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43" borderId="44" xfId="0" applyFont="1" applyFill="1" applyBorder="1" applyAlignment="1">
      <alignment horizontal="center" vertical="center" wrapText="1"/>
    </xf>
    <xf numFmtId="0" fontId="3" fillId="43" borderId="23" xfId="0" applyFont="1" applyFill="1" applyBorder="1" applyAlignment="1">
      <alignment horizontal="center" vertical="center" wrapText="1"/>
    </xf>
    <xf numFmtId="0" fontId="3" fillId="43" borderId="30" xfId="0" applyFont="1" applyFill="1" applyBorder="1" applyAlignment="1">
      <alignment horizontal="center" vertical="center" wrapText="1"/>
    </xf>
    <xf numFmtId="0" fontId="3" fillId="43" borderId="44" xfId="0" applyFont="1" applyFill="1" applyBorder="1" applyAlignment="1">
      <alignment horizontal="center"/>
    </xf>
    <xf numFmtId="0" fontId="3" fillId="43" borderId="23" xfId="0" applyFont="1" applyFill="1" applyBorder="1" applyAlignment="1">
      <alignment horizontal="center"/>
    </xf>
    <xf numFmtId="0" fontId="3" fillId="43" borderId="30" xfId="0" applyFont="1" applyFill="1" applyBorder="1" applyAlignment="1">
      <alignment horizontal="center"/>
    </xf>
    <xf numFmtId="0" fontId="3" fillId="43" borderId="5" xfId="0" applyFont="1" applyFill="1" applyBorder="1" applyAlignment="1">
      <alignment horizontal="center"/>
    </xf>
    <xf numFmtId="0" fontId="3" fillId="43" borderId="1" xfId="0" applyFont="1" applyFill="1" applyBorder="1" applyAlignment="1">
      <alignment horizontal="center"/>
    </xf>
    <xf numFmtId="0" fontId="3" fillId="43" borderId="6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3" borderId="3" xfId="0" applyFont="1" applyFill="1" applyBorder="1" applyAlignment="1">
      <alignment horizontal="center"/>
    </xf>
    <xf numFmtId="0" fontId="3" fillId="43" borderId="4" xfId="0" applyFont="1" applyFill="1" applyBorder="1" applyAlignment="1">
      <alignment horizontal="center"/>
    </xf>
    <xf numFmtId="0" fontId="3" fillId="43" borderId="5" xfId="0" applyFont="1" applyFill="1" applyBorder="1" applyAlignment="1">
      <alignment horizontal="center" wrapText="1"/>
    </xf>
    <xf numFmtId="0" fontId="3" fillId="43" borderId="1" xfId="0" applyFont="1" applyFill="1" applyBorder="1" applyAlignment="1">
      <alignment horizontal="center" wrapText="1"/>
    </xf>
    <xf numFmtId="0" fontId="3" fillId="43" borderId="6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43" borderId="5" xfId="0" applyFont="1" applyFill="1" applyBorder="1" applyAlignment="1">
      <alignment horizontal="center" vertical="center" wrapText="1"/>
    </xf>
    <xf numFmtId="0" fontId="3" fillId="43" borderId="1" xfId="0" applyFont="1" applyFill="1" applyBorder="1" applyAlignment="1">
      <alignment horizontal="center" vertical="center" wrapText="1"/>
    </xf>
    <xf numFmtId="0" fontId="3" fillId="43" borderId="6" xfId="0" applyFont="1" applyFill="1" applyBorder="1" applyAlignment="1">
      <alignment horizontal="center" vertical="center" wrapText="1"/>
    </xf>
    <xf numFmtId="0" fontId="3" fillId="39" borderId="5" xfId="0" applyFont="1" applyFill="1" applyBorder="1" applyAlignment="1">
      <alignment horizontal="center" wrapText="1"/>
    </xf>
    <xf numFmtId="0" fontId="3" fillId="39" borderId="1" xfId="0" applyFont="1" applyFill="1" applyBorder="1" applyAlignment="1">
      <alignment horizontal="center" wrapText="1"/>
    </xf>
    <xf numFmtId="0" fontId="3" fillId="39" borderId="6" xfId="0" applyFont="1" applyFill="1" applyBorder="1" applyAlignment="1">
      <alignment horizontal="center" wrapText="1"/>
    </xf>
    <xf numFmtId="0" fontId="3" fillId="39" borderId="5" xfId="0" applyFont="1" applyFill="1" applyBorder="1" applyAlignment="1">
      <alignment horizontal="center"/>
    </xf>
    <xf numFmtId="0" fontId="3" fillId="39" borderId="1" xfId="0" applyFont="1" applyFill="1" applyBorder="1" applyAlignment="1">
      <alignment horizontal="center"/>
    </xf>
    <xf numFmtId="0" fontId="3" fillId="39" borderId="6" xfId="0" applyFont="1" applyFill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16" fontId="0" fillId="0" borderId="3" xfId="0" applyNumberForma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0" fillId="0" borderId="8" xfId="0" applyNumberFormat="1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3" fontId="0" fillId="43" borderId="21" xfId="0" applyNumberFormat="1" applyFill="1" applyBorder="1" applyAlignment="1">
      <alignment horizontal="center"/>
    </xf>
    <xf numFmtId="3" fontId="0" fillId="43" borderId="23" xfId="0" applyNumberFormat="1" applyFill="1" applyBorder="1" applyAlignment="1">
      <alignment horizontal="center"/>
    </xf>
    <xf numFmtId="0" fontId="0" fillId="40" borderId="21" xfId="0" applyFill="1" applyBorder="1" applyAlignment="1">
      <alignment horizontal="center"/>
    </xf>
    <xf numFmtId="0" fontId="0" fillId="40" borderId="23" xfId="0" applyFill="1" applyBorder="1" applyAlignment="1">
      <alignment horizontal="center"/>
    </xf>
    <xf numFmtId="3" fontId="0" fillId="39" borderId="1" xfId="0" applyNumberFormat="1" applyFill="1" applyBorder="1" applyAlignment="1">
      <alignment horizontal="center"/>
    </xf>
    <xf numFmtId="0" fontId="0" fillId="41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3" fillId="44" borderId="2" xfId="0" applyFont="1" applyFill="1" applyBorder="1" applyAlignment="1">
      <alignment horizontal="center"/>
    </xf>
    <xf numFmtId="0" fontId="3" fillId="44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6" xfId="0" applyBorder="1" applyAlignment="1"/>
  </cellXfs>
  <cellStyles count="44"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Ênfase1" xfId="23" builtinId="32" customBuiltin="1"/>
    <cellStyle name="60% - Ênfase2" xfId="27" builtinId="36" customBuiltin="1"/>
    <cellStyle name="60% - Ênfase3" xfId="31" builtinId="40" customBuiltin="1"/>
    <cellStyle name="60% - Ênfase4" xfId="35" builtinId="44" customBuiltin="1"/>
    <cellStyle name="60% - Ênfase5" xfId="39" builtinId="48" customBuiltin="1"/>
    <cellStyle name="60% - Ênfase6" xfId="43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Hiperlink" xfId="1" builtinId="8"/>
    <cellStyle name="Moeda" xfId="2" builtinId="4"/>
    <cellStyle name="Neutro" xfId="10" builtinId="28" customBuiltin="1"/>
    <cellStyle name="Normal" xfId="0" builtinId="0"/>
    <cellStyle name="Nota" xfId="17" builtinId="10" customBuiltin="1"/>
    <cellStyle name="Ruim" xfId="9" builtinId="27" customBuiltin="1"/>
    <cellStyle name="Saída" xfId="12" builtinId="21" customBuiltin="1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1</xdr:rowOff>
    </xdr:from>
    <xdr:to>
      <xdr:col>1</xdr:col>
      <xdr:colOff>2343150</xdr:colOff>
      <xdr:row>42</xdr:row>
      <xdr:rowOff>57151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1B20A10-A633-4D2E-AF60-15CD5C716D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472" t="31566" r="46321" b="42805"/>
        <a:stretch/>
      </xdr:blipFill>
      <xdr:spPr>
        <a:xfrm>
          <a:off x="0" y="6096001"/>
          <a:ext cx="3438525" cy="234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mailto:Petro@1901" TargetMode="External"/><Relationship Id="rId7" Type="http://schemas.openxmlformats.org/officeDocument/2006/relationships/hyperlink" Target="mailto:Ad1901@" TargetMode="External"/><Relationship Id="rId2" Type="http://schemas.openxmlformats.org/officeDocument/2006/relationships/hyperlink" Target="https://twn.connect.dock.tech/twn/tip" TargetMode="External"/><Relationship Id="rId1" Type="http://schemas.openxmlformats.org/officeDocument/2006/relationships/hyperlink" Target="mailto:postobr262@gmail.com" TargetMode="External"/><Relationship Id="rId6" Type="http://schemas.openxmlformats.org/officeDocument/2006/relationships/hyperlink" Target="https://tef.linxsaas.com.br/tefweb/DTefWeb.cgi/login" TargetMode="External"/><Relationship Id="rId5" Type="http://schemas.openxmlformats.org/officeDocument/2006/relationships/hyperlink" Target="mailto:Postobr262@10." TargetMode="External"/><Relationship Id="rId4" Type="http://schemas.openxmlformats.org/officeDocument/2006/relationships/hyperlink" Target="mailto:Petroms15@." TargetMode="External"/><Relationship Id="rId9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2"/>
  <sheetViews>
    <sheetView topLeftCell="A37" zoomScaleNormal="100" workbookViewId="0">
      <selection activeCell="H49" sqref="H49"/>
    </sheetView>
  </sheetViews>
  <sheetFormatPr defaultRowHeight="15" x14ac:dyDescent="0.25"/>
  <cols>
    <col min="1" max="1" width="10.7109375" customWidth="1"/>
    <col min="2" max="2" width="20" customWidth="1"/>
    <col min="3" max="3" width="12.7109375" customWidth="1"/>
    <col min="4" max="4" width="18" customWidth="1"/>
    <col min="5" max="5" width="28.85546875" customWidth="1"/>
    <col min="6" max="6" width="14.140625" customWidth="1"/>
    <col min="7" max="7" width="28" customWidth="1"/>
    <col min="8" max="8" width="29.5703125" customWidth="1"/>
    <col min="9" max="9" width="29.28515625" customWidth="1"/>
    <col min="10" max="10" width="12.7109375" customWidth="1"/>
    <col min="11" max="11" width="21.42578125" customWidth="1"/>
    <col min="12" max="12" width="17" customWidth="1"/>
    <col min="13" max="13" width="4.28515625" customWidth="1"/>
    <col min="14" max="14" width="21.5703125" customWidth="1"/>
    <col min="15" max="15" width="17.140625" customWidth="1"/>
    <col min="16" max="16" width="5.7109375" customWidth="1"/>
    <col min="17" max="17" width="22" customWidth="1"/>
    <col min="18" max="18" width="17.140625" customWidth="1"/>
  </cols>
  <sheetData>
    <row r="1" spans="1:17" ht="15.75" thickBot="1" x14ac:dyDescent="0.3">
      <c r="A1" s="656" t="s">
        <v>7</v>
      </c>
      <c r="B1" s="656"/>
      <c r="C1" s="28"/>
      <c r="D1" s="28"/>
      <c r="E1" s="113"/>
      <c r="F1" s="134"/>
      <c r="G1" s="134"/>
      <c r="H1" s="103"/>
      <c r="I1" s="28"/>
    </row>
    <row r="2" spans="1:17" x14ac:dyDescent="0.25">
      <c r="A2" s="18" t="s">
        <v>0</v>
      </c>
      <c r="B2" s="19" t="s">
        <v>14</v>
      </c>
      <c r="C2" s="29"/>
      <c r="D2" s="29"/>
      <c r="E2" s="111"/>
      <c r="F2" s="135"/>
      <c r="G2" s="135"/>
      <c r="H2" s="104"/>
      <c r="I2" s="29"/>
      <c r="J2" s="23" t="s">
        <v>12</v>
      </c>
      <c r="K2" s="24" t="s">
        <v>13</v>
      </c>
    </row>
    <row r="3" spans="1:17" x14ac:dyDescent="0.25">
      <c r="A3" s="3" t="s">
        <v>1</v>
      </c>
      <c r="B3" s="17">
        <v>6.0564999999999998</v>
      </c>
      <c r="C3" s="13"/>
      <c r="D3" s="13"/>
      <c r="E3" s="13"/>
      <c r="F3" s="13"/>
      <c r="G3" s="13"/>
      <c r="H3" s="13"/>
      <c r="I3" s="13"/>
      <c r="J3" s="13">
        <v>0.3</v>
      </c>
      <c r="K3" s="14" t="e">
        <f>#REF!+J3</f>
        <v>#REF!</v>
      </c>
    </row>
    <row r="4" spans="1:17" x14ac:dyDescent="0.25">
      <c r="A4" s="3"/>
      <c r="B4" s="13"/>
      <c r="C4" s="13"/>
      <c r="D4" s="13"/>
      <c r="E4" s="13"/>
      <c r="F4" s="13"/>
      <c r="G4" s="13"/>
      <c r="H4" s="13"/>
      <c r="I4" s="13"/>
      <c r="J4" s="13"/>
      <c r="K4" s="14"/>
      <c r="M4" t="s">
        <v>4</v>
      </c>
      <c r="N4">
        <v>3571</v>
      </c>
      <c r="P4" t="s">
        <v>4</v>
      </c>
      <c r="Q4">
        <v>3571</v>
      </c>
    </row>
    <row r="5" spans="1:17" ht="15.75" thickBot="1" x14ac:dyDescent="0.3">
      <c r="A5" s="5" t="s">
        <v>2</v>
      </c>
      <c r="B5" s="25">
        <v>5.9427000000000003</v>
      </c>
      <c r="C5" s="15"/>
      <c r="D5" s="15"/>
      <c r="E5" s="15"/>
      <c r="F5" s="15"/>
      <c r="G5" s="15"/>
      <c r="H5" s="15"/>
      <c r="I5" s="15"/>
      <c r="J5" s="15">
        <v>0.3</v>
      </c>
      <c r="K5" s="16" t="e">
        <f>#REF!+J5</f>
        <v>#REF!</v>
      </c>
      <c r="M5" t="s">
        <v>8</v>
      </c>
      <c r="N5">
        <v>4455</v>
      </c>
      <c r="O5">
        <v>5000</v>
      </c>
      <c r="P5" t="s">
        <v>8</v>
      </c>
      <c r="Q5">
        <v>9455</v>
      </c>
    </row>
    <row r="6" spans="1:17" x14ac:dyDescent="0.25">
      <c r="A6" s="21"/>
      <c r="B6" s="22"/>
      <c r="C6" s="38"/>
      <c r="D6" s="38"/>
      <c r="E6" s="38"/>
      <c r="F6" s="38"/>
      <c r="G6" s="38"/>
      <c r="H6" s="38"/>
      <c r="I6" s="38"/>
      <c r="K6" s="20"/>
      <c r="M6" t="s">
        <v>1</v>
      </c>
      <c r="N6">
        <v>6160</v>
      </c>
      <c r="O6">
        <v>7000</v>
      </c>
      <c r="P6" t="s">
        <v>1</v>
      </c>
      <c r="Q6">
        <v>13160</v>
      </c>
    </row>
    <row r="7" spans="1:17" x14ac:dyDescent="0.25">
      <c r="A7" s="3" t="s">
        <v>3</v>
      </c>
      <c r="B7" s="17">
        <v>4.4615999999999998</v>
      </c>
      <c r="C7" s="38"/>
      <c r="D7" s="38"/>
      <c r="E7" s="38"/>
      <c r="F7" s="38"/>
      <c r="G7" s="38"/>
      <c r="H7" s="38"/>
      <c r="I7" s="38"/>
      <c r="M7" t="s">
        <v>2</v>
      </c>
      <c r="N7">
        <v>2354</v>
      </c>
      <c r="O7">
        <v>10000</v>
      </c>
      <c r="P7" t="s">
        <v>2</v>
      </c>
      <c r="Q7">
        <v>12350</v>
      </c>
    </row>
    <row r="8" spans="1:17" x14ac:dyDescent="0.25">
      <c r="A8" s="3"/>
      <c r="B8" s="13"/>
      <c r="C8" s="38"/>
      <c r="D8" s="38"/>
      <c r="E8" s="38"/>
      <c r="F8" s="38"/>
      <c r="G8" s="38"/>
      <c r="H8" s="38"/>
      <c r="I8" s="38"/>
    </row>
    <row r="9" spans="1:17" ht="15.75" thickBot="1" x14ac:dyDescent="0.3">
      <c r="A9" s="5" t="s">
        <v>4</v>
      </c>
      <c r="B9" s="15"/>
      <c r="C9" s="38"/>
      <c r="D9" s="38"/>
      <c r="E9" s="38"/>
      <c r="F9" s="38"/>
      <c r="G9" s="38"/>
      <c r="H9" s="38"/>
      <c r="I9" s="38"/>
    </row>
    <row r="10" spans="1:17" x14ac:dyDescent="0.25">
      <c r="A10" s="1"/>
      <c r="B10" s="1"/>
      <c r="C10" s="1"/>
      <c r="D10" s="1"/>
      <c r="E10" s="114"/>
      <c r="F10" s="123"/>
      <c r="G10" s="123"/>
      <c r="H10" s="106"/>
      <c r="I10" s="1"/>
    </row>
    <row r="12" spans="1:17" ht="15.75" thickBot="1" x14ac:dyDescent="0.3">
      <c r="M12">
        <f>L12+K12</f>
        <v>0</v>
      </c>
    </row>
    <row r="13" spans="1:17" x14ac:dyDescent="0.25">
      <c r="A13" s="651" t="s">
        <v>6</v>
      </c>
      <c r="B13" s="652"/>
      <c r="M13">
        <f>L13+K13</f>
        <v>0</v>
      </c>
      <c r="O13">
        <f>N13+M13</f>
        <v>0</v>
      </c>
    </row>
    <row r="14" spans="1:17" x14ac:dyDescent="0.25">
      <c r="A14" s="3" t="s">
        <v>0</v>
      </c>
      <c r="B14" s="2" t="s">
        <v>5</v>
      </c>
      <c r="M14">
        <f>L14+K14</f>
        <v>0</v>
      </c>
      <c r="O14">
        <f>N14+M14</f>
        <v>0</v>
      </c>
    </row>
    <row r="15" spans="1:17" x14ac:dyDescent="0.25">
      <c r="A15" s="3" t="s">
        <v>1</v>
      </c>
      <c r="B15" s="13">
        <v>6.44</v>
      </c>
      <c r="M15">
        <f>L15+K15</f>
        <v>0</v>
      </c>
      <c r="O15">
        <f>N15+M15</f>
        <v>0</v>
      </c>
    </row>
    <row r="16" spans="1:17" x14ac:dyDescent="0.25">
      <c r="A16" s="3"/>
      <c r="B16" s="13"/>
      <c r="O16">
        <f>N16+M16</f>
        <v>0</v>
      </c>
    </row>
    <row r="17" spans="1:19" x14ac:dyDescent="0.25">
      <c r="A17" s="3" t="s">
        <v>2</v>
      </c>
      <c r="B17" s="13">
        <v>6.34</v>
      </c>
      <c r="D17" s="20"/>
      <c r="E17" s="20"/>
      <c r="F17" s="20"/>
      <c r="G17" s="20"/>
      <c r="H17" s="20"/>
    </row>
    <row r="18" spans="1:19" x14ac:dyDescent="0.25">
      <c r="A18" s="3"/>
      <c r="B18" s="13"/>
    </row>
    <row r="19" spans="1:19" x14ac:dyDescent="0.25">
      <c r="A19" s="3" t="s">
        <v>3</v>
      </c>
      <c r="B19" s="13">
        <v>4.6500000000000004</v>
      </c>
    </row>
    <row r="20" spans="1:19" x14ac:dyDescent="0.25">
      <c r="A20" s="3"/>
      <c r="B20" s="13"/>
    </row>
    <row r="21" spans="1:19" ht="15.75" thickBot="1" x14ac:dyDescent="0.3">
      <c r="A21" s="5" t="s">
        <v>4</v>
      </c>
      <c r="B21" s="15">
        <v>3.45</v>
      </c>
    </row>
    <row r="23" spans="1:19" ht="15.75" thickBot="1" x14ac:dyDescent="0.3">
      <c r="A23" s="660" t="s">
        <v>15</v>
      </c>
      <c r="B23" s="660"/>
      <c r="C23" s="28"/>
      <c r="D23" s="28"/>
      <c r="E23" s="113"/>
      <c r="F23" s="134"/>
      <c r="G23" s="134"/>
      <c r="H23" s="103"/>
      <c r="I23" s="28"/>
    </row>
    <row r="24" spans="1:19" x14ac:dyDescent="0.25">
      <c r="A24" s="651" t="s">
        <v>525</v>
      </c>
      <c r="B24" s="652"/>
      <c r="C24" s="30"/>
      <c r="D24" s="58"/>
      <c r="E24" s="112"/>
      <c r="F24" s="136"/>
      <c r="G24" s="136"/>
      <c r="H24" s="105"/>
      <c r="I24" s="28"/>
    </row>
    <row r="25" spans="1:19" x14ac:dyDescent="0.25">
      <c r="A25" s="3" t="s">
        <v>0</v>
      </c>
      <c r="B25" s="2" t="s">
        <v>14</v>
      </c>
      <c r="C25" s="62" t="s">
        <v>21</v>
      </c>
      <c r="D25" s="66" t="s">
        <v>22</v>
      </c>
      <c r="E25" s="66"/>
      <c r="F25" s="66"/>
      <c r="G25" s="66"/>
      <c r="H25" s="66"/>
      <c r="I25" s="60" t="s">
        <v>23</v>
      </c>
    </row>
    <row r="26" spans="1:19" ht="25.5" customHeight="1" x14ac:dyDescent="0.35">
      <c r="A26" s="31" t="s">
        <v>1</v>
      </c>
      <c r="B26" s="17">
        <v>5.3571</v>
      </c>
      <c r="C26" s="63">
        <f>B26-0.07</f>
        <v>5.2870999999999997</v>
      </c>
      <c r="D26" s="51">
        <f>C26+0.4</f>
        <v>5.6871</v>
      </c>
      <c r="E26" s="51"/>
      <c r="F26" s="51"/>
      <c r="G26" s="51"/>
      <c r="H26" s="51"/>
      <c r="I26" s="61">
        <f>D26+0.15</f>
        <v>5.8371000000000004</v>
      </c>
    </row>
    <row r="27" spans="1:19" ht="10.5" customHeight="1" thickBot="1" x14ac:dyDescent="0.4">
      <c r="A27" s="31"/>
      <c r="B27" s="13"/>
      <c r="C27" s="63"/>
      <c r="D27" s="51"/>
      <c r="E27" s="51"/>
      <c r="F27" s="51"/>
      <c r="G27" s="51"/>
      <c r="H27" s="51"/>
      <c r="I27" s="61"/>
    </row>
    <row r="28" spans="1:19" ht="36" x14ac:dyDescent="0.55000000000000004">
      <c r="A28" s="31" t="s">
        <v>2</v>
      </c>
      <c r="B28" s="17">
        <v>5.2566300000000004</v>
      </c>
      <c r="C28" s="63">
        <f>B28-0.07</f>
        <v>5.1866300000000001</v>
      </c>
      <c r="D28" s="51">
        <f>C28+0.4</f>
        <v>5.5866300000000004</v>
      </c>
      <c r="E28" s="51"/>
      <c r="F28" s="51"/>
      <c r="G28" s="51"/>
      <c r="H28" s="51"/>
      <c r="I28" s="61">
        <f>D28+0.15</f>
        <v>5.7366300000000008</v>
      </c>
      <c r="K28" s="647" t="s">
        <v>1</v>
      </c>
      <c r="L28" s="648"/>
      <c r="N28" s="647" t="s">
        <v>1</v>
      </c>
      <c r="O28" s="648"/>
      <c r="Q28" s="647" t="s">
        <v>1</v>
      </c>
      <c r="R28" s="648"/>
    </row>
    <row r="29" spans="1:19" ht="7.5" customHeight="1" x14ac:dyDescent="0.55000000000000004">
      <c r="A29" s="31"/>
      <c r="B29" s="13"/>
      <c r="C29" s="63"/>
      <c r="D29" s="67"/>
      <c r="E29" s="67"/>
      <c r="F29" s="67"/>
      <c r="G29" s="67"/>
      <c r="H29" s="67"/>
      <c r="I29" s="65"/>
      <c r="K29" s="26" t="s">
        <v>9</v>
      </c>
      <c r="L29" s="27">
        <v>6.44</v>
      </c>
      <c r="N29" s="26" t="s">
        <v>9</v>
      </c>
      <c r="O29" s="27">
        <v>6.44</v>
      </c>
      <c r="Q29" s="26" t="s">
        <v>9</v>
      </c>
      <c r="R29" s="27">
        <v>6.44</v>
      </c>
    </row>
    <row r="30" spans="1:19" ht="36" x14ac:dyDescent="0.55000000000000004">
      <c r="A30" s="31" t="s">
        <v>3</v>
      </c>
      <c r="B30" s="17">
        <v>4.82</v>
      </c>
      <c r="C30" s="63">
        <f>B30-0.07</f>
        <v>4.75</v>
      </c>
      <c r="D30" s="59"/>
      <c r="E30" s="115"/>
      <c r="F30" s="115"/>
      <c r="G30" s="115"/>
      <c r="H30" s="115"/>
      <c r="I30" s="38"/>
      <c r="K30" s="26" t="s">
        <v>10</v>
      </c>
      <c r="L30" s="27">
        <v>6.59</v>
      </c>
      <c r="N30" s="26" t="s">
        <v>10</v>
      </c>
      <c r="O30" s="27">
        <v>6.59</v>
      </c>
      <c r="Q30" s="26" t="s">
        <v>10</v>
      </c>
      <c r="R30" s="27">
        <v>6.59</v>
      </c>
      <c r="S30" s="6"/>
    </row>
    <row r="31" spans="1:19" ht="12" customHeight="1" thickBot="1" x14ac:dyDescent="0.6">
      <c r="A31" s="31"/>
      <c r="B31" s="13"/>
      <c r="C31" s="63"/>
      <c r="D31" s="57"/>
      <c r="E31" s="115"/>
      <c r="F31" s="115"/>
      <c r="G31" s="115"/>
      <c r="H31" s="115"/>
      <c r="I31" s="38"/>
      <c r="K31" s="9"/>
      <c r="L31" s="10"/>
      <c r="N31" s="9"/>
      <c r="O31" s="10"/>
      <c r="Q31" s="9"/>
      <c r="R31" s="10"/>
    </row>
    <row r="32" spans="1:19" ht="36.75" thickBot="1" x14ac:dyDescent="0.6">
      <c r="A32" s="32" t="s">
        <v>4</v>
      </c>
      <c r="B32" s="25"/>
      <c r="C32" s="64" t="s">
        <v>524</v>
      </c>
      <c r="D32" s="298"/>
      <c r="E32" s="299" t="s">
        <v>2</v>
      </c>
      <c r="F32" s="302">
        <v>4.67</v>
      </c>
      <c r="G32" s="115"/>
      <c r="H32" s="115"/>
      <c r="I32" s="35"/>
      <c r="K32" s="647" t="s">
        <v>1</v>
      </c>
      <c r="L32" s="648"/>
      <c r="N32" s="647" t="s">
        <v>1</v>
      </c>
      <c r="O32" s="648"/>
      <c r="Q32" s="647" t="s">
        <v>1</v>
      </c>
      <c r="R32" s="648"/>
    </row>
    <row r="33" spans="1:18" ht="36.75" thickBot="1" x14ac:dyDescent="0.6">
      <c r="A33" s="33"/>
      <c r="B33" s="34"/>
      <c r="C33" s="35"/>
      <c r="D33" s="35"/>
      <c r="E33" s="300" t="s">
        <v>1</v>
      </c>
      <c r="F33" s="301">
        <v>4.6900000000000004</v>
      </c>
      <c r="G33" s="35"/>
      <c r="H33" s="35"/>
      <c r="I33" s="35"/>
      <c r="K33" s="36"/>
      <c r="L33" s="37"/>
      <c r="N33" s="36"/>
      <c r="O33" s="37"/>
      <c r="Q33" s="36"/>
      <c r="R33" s="37"/>
    </row>
    <row r="34" spans="1:18" ht="16.5" customHeight="1" thickBot="1" x14ac:dyDescent="0.6">
      <c r="A34" s="660" t="s">
        <v>16</v>
      </c>
      <c r="B34" s="660"/>
      <c r="C34" s="39"/>
      <c r="D34" s="39"/>
      <c r="E34" s="112"/>
      <c r="F34" s="136"/>
      <c r="G34" s="136"/>
      <c r="H34" s="105"/>
      <c r="I34" s="39"/>
      <c r="K34" s="26" t="s">
        <v>9</v>
      </c>
      <c r="L34" s="27">
        <v>6.44</v>
      </c>
      <c r="N34" s="26" t="s">
        <v>9</v>
      </c>
      <c r="O34" s="27">
        <v>6.44</v>
      </c>
      <c r="Q34" s="26" t="s">
        <v>9</v>
      </c>
      <c r="R34" s="27">
        <v>6.44</v>
      </c>
    </row>
    <row r="35" spans="1:18" ht="27" customHeight="1" thickBot="1" x14ac:dyDescent="0.6">
      <c r="A35" s="654" t="s">
        <v>635</v>
      </c>
      <c r="B35" s="655"/>
      <c r="C35" s="655"/>
      <c r="D35" s="655"/>
      <c r="E35" s="655"/>
      <c r="F35" s="447"/>
      <c r="G35" s="448"/>
      <c r="H35" s="103"/>
      <c r="I35" s="28"/>
      <c r="K35" s="26" t="s">
        <v>10</v>
      </c>
      <c r="L35" s="27">
        <v>6.59</v>
      </c>
      <c r="N35" s="26" t="s">
        <v>10</v>
      </c>
      <c r="O35" s="27">
        <v>6.59</v>
      </c>
      <c r="Q35" s="26" t="s">
        <v>10</v>
      </c>
      <c r="R35" s="27">
        <v>6.59</v>
      </c>
    </row>
    <row r="36" spans="1:18" ht="41.25" customHeight="1" x14ac:dyDescent="0.3">
      <c r="A36" s="44" t="s">
        <v>0</v>
      </c>
      <c r="B36" s="623" t="s">
        <v>485</v>
      </c>
      <c r="C36" s="603" t="s">
        <v>632</v>
      </c>
      <c r="D36" s="591" t="s">
        <v>12</v>
      </c>
      <c r="E36" s="444" t="s">
        <v>485</v>
      </c>
      <c r="F36" s="602" t="s">
        <v>158</v>
      </c>
      <c r="G36" s="55" t="s">
        <v>448</v>
      </c>
      <c r="H36" s="441" t="s">
        <v>17</v>
      </c>
      <c r="I36" s="107" t="s">
        <v>33</v>
      </c>
      <c r="J36" s="119" t="s">
        <v>32</v>
      </c>
    </row>
    <row r="37" spans="1:18" ht="36" x14ac:dyDescent="0.55000000000000004">
      <c r="A37" s="446" t="s">
        <v>1</v>
      </c>
      <c r="B37" s="70">
        <v>5.55</v>
      </c>
      <c r="C37" s="67"/>
      <c r="D37" s="592">
        <f>E37-B37-C37</f>
        <v>0.11000000000000032</v>
      </c>
      <c r="E37" s="602">
        <v>5.66</v>
      </c>
      <c r="F37" s="533">
        <v>0.3</v>
      </c>
      <c r="G37" s="71">
        <f>E37-F37</f>
        <v>5.36</v>
      </c>
      <c r="H37" s="442" t="s">
        <v>1</v>
      </c>
      <c r="I37" s="71">
        <v>4.92</v>
      </c>
      <c r="J37" s="120">
        <v>5.79</v>
      </c>
      <c r="K37" s="653" t="s">
        <v>2</v>
      </c>
      <c r="L37" s="650"/>
      <c r="N37" s="649" t="s">
        <v>2</v>
      </c>
      <c r="O37" s="650"/>
      <c r="Q37" s="649" t="s">
        <v>2</v>
      </c>
      <c r="R37" s="650"/>
    </row>
    <row r="38" spans="1:18" ht="13.5" customHeight="1" x14ac:dyDescent="0.55000000000000004">
      <c r="A38" s="446"/>
      <c r="B38" s="297"/>
      <c r="C38" s="67"/>
      <c r="D38" s="592"/>
      <c r="E38" s="602"/>
      <c r="F38" s="533"/>
      <c r="G38" s="71"/>
      <c r="H38" s="442"/>
      <c r="I38" s="71"/>
      <c r="J38" s="120"/>
      <c r="K38" s="77" t="s">
        <v>9</v>
      </c>
      <c r="L38" s="27">
        <v>6.34</v>
      </c>
      <c r="N38" s="26" t="s">
        <v>9</v>
      </c>
      <c r="O38" s="27">
        <v>6.34</v>
      </c>
      <c r="Q38" s="26" t="s">
        <v>9</v>
      </c>
      <c r="R38" s="27">
        <v>6.34</v>
      </c>
    </row>
    <row r="39" spans="1:18" ht="36.75" thickBot="1" x14ac:dyDescent="0.6">
      <c r="A39" s="446" t="s">
        <v>2</v>
      </c>
      <c r="B39" s="70">
        <v>5.49</v>
      </c>
      <c r="C39" s="67">
        <v>3.2000000000000001E-2</v>
      </c>
      <c r="D39" s="592">
        <f>E39-B39-C39</f>
        <v>-3.2000000000000001E-2</v>
      </c>
      <c r="E39" s="602">
        <v>5.49</v>
      </c>
      <c r="F39" s="533">
        <v>0.3</v>
      </c>
      <c r="G39" s="71">
        <f>E39-F39</f>
        <v>5.19</v>
      </c>
      <c r="H39" s="443" t="s">
        <v>2</v>
      </c>
      <c r="I39" s="122">
        <v>4.78</v>
      </c>
      <c r="J39" s="121">
        <v>5.67</v>
      </c>
      <c r="K39" s="78" t="s">
        <v>10</v>
      </c>
      <c r="L39" s="12">
        <v>6.53</v>
      </c>
      <c r="N39" s="11" t="s">
        <v>10</v>
      </c>
      <c r="O39" s="12">
        <v>6.53</v>
      </c>
      <c r="Q39" s="11" t="s">
        <v>10</v>
      </c>
      <c r="R39" s="12">
        <v>6.53</v>
      </c>
    </row>
    <row r="40" spans="1:18" ht="36" x14ac:dyDescent="0.55000000000000004">
      <c r="A40" s="31" t="s">
        <v>3</v>
      </c>
      <c r="B40" s="70">
        <v>5.38</v>
      </c>
      <c r="C40" s="67">
        <v>3.2000000000000001E-2</v>
      </c>
      <c r="D40" s="592">
        <f>E40-B40-C40</f>
        <v>-3.2000000000000001E-2</v>
      </c>
      <c r="E40" s="602">
        <v>5.38</v>
      </c>
      <c r="F40" s="666"/>
      <c r="G40" s="667"/>
      <c r="H40" s="38">
        <v>5.58</v>
      </c>
      <c r="I40" s="38">
        <f>H40-C46</f>
        <v>0.39000000000000057</v>
      </c>
      <c r="K40" s="647" t="s">
        <v>1</v>
      </c>
      <c r="L40" s="648"/>
      <c r="N40" s="647" t="s">
        <v>1</v>
      </c>
      <c r="O40" s="648"/>
      <c r="Q40" s="649" t="s">
        <v>2</v>
      </c>
      <c r="R40" s="650"/>
    </row>
    <row r="41" spans="1:18" ht="27.75" customHeight="1" x14ac:dyDescent="0.55000000000000004">
      <c r="A41" s="31"/>
      <c r="B41" s="297"/>
      <c r="C41" s="67"/>
      <c r="D41" s="592"/>
      <c r="E41" s="602"/>
      <c r="F41" s="668"/>
      <c r="G41" s="669"/>
      <c r="H41" s="38"/>
      <c r="I41" s="38"/>
      <c r="K41" s="26" t="s">
        <v>9</v>
      </c>
      <c r="L41" s="27">
        <v>6.44</v>
      </c>
      <c r="N41" s="26" t="s">
        <v>9</v>
      </c>
      <c r="O41" s="27">
        <v>6.44</v>
      </c>
      <c r="Q41" s="26" t="s">
        <v>9</v>
      </c>
      <c r="R41" s="27">
        <v>6.34</v>
      </c>
    </row>
    <row r="42" spans="1:18" ht="36.75" thickBot="1" x14ac:dyDescent="0.6">
      <c r="A42" s="31" t="s">
        <v>4</v>
      </c>
      <c r="B42" s="70">
        <v>3.26</v>
      </c>
      <c r="C42" s="67">
        <v>3.2000000000000001E-2</v>
      </c>
      <c r="D42" s="592">
        <f>E42-B42-C42</f>
        <v>-3.2000000000000001E-2</v>
      </c>
      <c r="E42" s="602">
        <v>3.26</v>
      </c>
      <c r="F42" s="668"/>
      <c r="G42" s="669"/>
      <c r="H42" s="129">
        <v>0.09</v>
      </c>
      <c r="I42" s="130">
        <f>E42-H42</f>
        <v>3.17</v>
      </c>
      <c r="K42" s="26" t="s">
        <v>10</v>
      </c>
      <c r="L42" s="27">
        <v>6.59</v>
      </c>
      <c r="N42" s="26" t="s">
        <v>10</v>
      </c>
      <c r="O42" s="27">
        <v>6.59</v>
      </c>
      <c r="Q42" s="11" t="s">
        <v>10</v>
      </c>
      <c r="R42" s="12">
        <v>6.53</v>
      </c>
    </row>
    <row r="43" spans="1:18" ht="15.75" thickBot="1" x14ac:dyDescent="0.3">
      <c r="A43" s="79"/>
      <c r="B43" s="586"/>
      <c r="C43" s="586"/>
      <c r="D43" s="606"/>
      <c r="E43" s="606"/>
      <c r="F43" s="670"/>
      <c r="G43" s="671"/>
      <c r="H43" s="131"/>
      <c r="I43" s="131"/>
    </row>
    <row r="44" spans="1:18" ht="36" x14ac:dyDescent="0.55000000000000004">
      <c r="A44" s="657" t="s">
        <v>433</v>
      </c>
      <c r="B44" s="658"/>
      <c r="C44" s="658"/>
      <c r="D44" s="658"/>
      <c r="E44" s="659"/>
      <c r="F44" s="604"/>
      <c r="G44" s="605"/>
      <c r="H44" s="131"/>
      <c r="I44" s="132">
        <f>I42-C48</f>
        <v>-2.0099999999999998</v>
      </c>
      <c r="K44" s="647" t="s">
        <v>3</v>
      </c>
      <c r="L44" s="648"/>
      <c r="N44" s="647" t="s">
        <v>3</v>
      </c>
      <c r="O44" s="648"/>
    </row>
    <row r="45" spans="1:18" ht="45" x14ac:dyDescent="0.55000000000000004">
      <c r="A45" s="44" t="s">
        <v>0</v>
      </c>
      <c r="B45" s="514" t="s">
        <v>534</v>
      </c>
      <c r="C45" s="347" t="s">
        <v>30</v>
      </c>
      <c r="D45" s="245" t="s">
        <v>158</v>
      </c>
      <c r="E45" s="241" t="s">
        <v>159</v>
      </c>
      <c r="F45" s="54" t="s">
        <v>158</v>
      </c>
      <c r="G45" s="55" t="s">
        <v>462</v>
      </c>
      <c r="K45" s="52" t="s">
        <v>9</v>
      </c>
      <c r="L45" s="53">
        <v>4.79</v>
      </c>
      <c r="N45" s="52" t="s">
        <v>9</v>
      </c>
      <c r="O45" s="53">
        <v>4.79</v>
      </c>
    </row>
    <row r="46" spans="1:18" ht="36" x14ac:dyDescent="0.55000000000000004">
      <c r="A46" s="31" t="s">
        <v>1</v>
      </c>
      <c r="B46" s="70">
        <v>5.22</v>
      </c>
      <c r="C46" s="67">
        <f>B46-0.03</f>
        <v>5.1899999999999995</v>
      </c>
      <c r="D46" s="246">
        <f>E46-C46</f>
        <v>0.29000000000000092</v>
      </c>
      <c r="E46" s="55">
        <v>5.48</v>
      </c>
      <c r="F46" s="72">
        <v>0.34</v>
      </c>
      <c r="G46" s="71">
        <f>C46+F46</f>
        <v>5.5299999999999994</v>
      </c>
      <c r="H46" s="20">
        <f>H40-E40</f>
        <v>0.20000000000000018</v>
      </c>
      <c r="I46" s="20"/>
      <c r="K46" s="52" t="s">
        <v>10</v>
      </c>
      <c r="L46" s="53">
        <v>4.9400000000000004</v>
      </c>
      <c r="N46" s="52" t="s">
        <v>10</v>
      </c>
      <c r="O46" s="53">
        <v>4.9400000000000004</v>
      </c>
    </row>
    <row r="47" spans="1:18" ht="36" x14ac:dyDescent="0.55000000000000004">
      <c r="A47" s="31"/>
      <c r="B47" s="297"/>
      <c r="C47" s="67"/>
      <c r="D47" s="246"/>
      <c r="E47" s="55"/>
      <c r="F47" s="72"/>
      <c r="G47" s="71"/>
      <c r="K47" s="9"/>
      <c r="L47" s="10"/>
      <c r="N47" s="9"/>
      <c r="O47" s="10"/>
    </row>
    <row r="48" spans="1:18" ht="36.75" thickBot="1" x14ac:dyDescent="0.6">
      <c r="A48" s="31" t="s">
        <v>2</v>
      </c>
      <c r="B48" s="70">
        <v>5.21</v>
      </c>
      <c r="C48" s="67">
        <f>B48-0.03</f>
        <v>5.18</v>
      </c>
      <c r="D48" s="246">
        <f>E48-C48</f>
        <v>0.3100000000000005</v>
      </c>
      <c r="E48" s="55">
        <v>5.49</v>
      </c>
      <c r="F48" s="445">
        <v>0.3</v>
      </c>
      <c r="G48" s="122">
        <f>C48+F48</f>
        <v>5.4799999999999995</v>
      </c>
      <c r="I48" s="20"/>
      <c r="K48" s="649" t="s">
        <v>4</v>
      </c>
      <c r="L48" s="650"/>
      <c r="N48" s="649" t="s">
        <v>4</v>
      </c>
      <c r="O48" s="650"/>
    </row>
    <row r="49" spans="1:15" ht="21" customHeight="1" x14ac:dyDescent="0.55000000000000004">
      <c r="A49" s="44"/>
      <c r="B49" s="17"/>
      <c r="C49" s="347"/>
      <c r="D49" s="245" t="s">
        <v>158</v>
      </c>
      <c r="E49" s="241" t="s">
        <v>159</v>
      </c>
      <c r="I49" t="s">
        <v>42</v>
      </c>
      <c r="K49" s="52" t="s">
        <v>9</v>
      </c>
      <c r="L49" s="53">
        <v>3.99</v>
      </c>
      <c r="N49" s="52" t="s">
        <v>9</v>
      </c>
      <c r="O49" s="53">
        <v>3.99</v>
      </c>
    </row>
    <row r="50" spans="1:15" ht="36.75" thickBot="1" x14ac:dyDescent="0.6">
      <c r="A50" s="31" t="s">
        <v>3</v>
      </c>
      <c r="B50" s="17">
        <v>5.0079000000000002</v>
      </c>
      <c r="C50" s="67"/>
      <c r="D50" s="246">
        <f>E50-B50</f>
        <v>0.30209999999999937</v>
      </c>
      <c r="E50" s="55">
        <v>5.31</v>
      </c>
      <c r="G50" s="254" t="s">
        <v>486</v>
      </c>
      <c r="I50" t="s">
        <v>42</v>
      </c>
      <c r="K50" s="11" t="s">
        <v>10</v>
      </c>
      <c r="L50" s="12">
        <v>4.1399999999999997</v>
      </c>
      <c r="N50" s="11" t="s">
        <v>10</v>
      </c>
      <c r="O50" s="12">
        <v>4.1399999999999997</v>
      </c>
    </row>
    <row r="51" spans="1:15" ht="21.75" thickBot="1" x14ac:dyDescent="0.4">
      <c r="A51" s="31"/>
      <c r="B51" s="187"/>
      <c r="C51" s="67"/>
      <c r="D51" s="247"/>
      <c r="E51" s="41"/>
    </row>
    <row r="52" spans="1:15" ht="36.75" thickBot="1" x14ac:dyDescent="0.6">
      <c r="A52" s="32" t="s">
        <v>4</v>
      </c>
      <c r="B52" s="25">
        <v>2.8397000000000001</v>
      </c>
      <c r="C52" s="212"/>
      <c r="D52" s="248">
        <f>E52-B52</f>
        <v>0.4003000000000001</v>
      </c>
      <c r="E52" s="244">
        <v>3.24</v>
      </c>
      <c r="F52">
        <v>0.25</v>
      </c>
      <c r="G52">
        <f>E52+F52</f>
        <v>3.49</v>
      </c>
      <c r="K52" s="647" t="s">
        <v>3</v>
      </c>
      <c r="L52" s="648"/>
      <c r="N52" s="647" t="s">
        <v>3</v>
      </c>
      <c r="O52" s="648"/>
    </row>
    <row r="53" spans="1:15" ht="36" x14ac:dyDescent="0.55000000000000004">
      <c r="A53" s="33"/>
      <c r="B53" s="242"/>
      <c r="C53" s="243"/>
      <c r="K53" s="36"/>
      <c r="L53" s="37"/>
      <c r="N53" s="36"/>
      <c r="O53" s="37"/>
    </row>
    <row r="54" spans="1:15" ht="45.75" thickBot="1" x14ac:dyDescent="0.6">
      <c r="A54" s="44" t="s">
        <v>0</v>
      </c>
      <c r="B54" s="514" t="s">
        <v>534</v>
      </c>
      <c r="E54" s="665" t="s">
        <v>347</v>
      </c>
      <c r="F54" s="665"/>
      <c r="G54" s="141" t="s">
        <v>11</v>
      </c>
      <c r="H54" s="141" t="s">
        <v>346</v>
      </c>
      <c r="K54" s="7" t="s">
        <v>9</v>
      </c>
      <c r="L54" s="8">
        <v>4.79</v>
      </c>
      <c r="N54" s="52" t="s">
        <v>9</v>
      </c>
      <c r="O54" s="53">
        <v>4.79</v>
      </c>
    </row>
    <row r="55" spans="1:15" ht="36" x14ac:dyDescent="0.55000000000000004">
      <c r="A55" s="31" t="s">
        <v>1</v>
      </c>
      <c r="B55" s="70">
        <v>5.1160800000000002</v>
      </c>
      <c r="C55" s="512"/>
      <c r="E55" s="141" t="s">
        <v>61</v>
      </c>
      <c r="F55" s="141">
        <v>4.99</v>
      </c>
      <c r="G55" s="141">
        <v>0.18</v>
      </c>
      <c r="H55" s="141">
        <f>F55-G55</f>
        <v>4.8100000000000005</v>
      </c>
      <c r="K55" s="7" t="s">
        <v>10</v>
      </c>
      <c r="L55" s="8">
        <v>4.9400000000000004</v>
      </c>
      <c r="N55" s="52" t="s">
        <v>10</v>
      </c>
      <c r="O55" s="53">
        <v>4.9400000000000004</v>
      </c>
    </row>
    <row r="56" spans="1:15" ht="36" x14ac:dyDescent="0.55000000000000004">
      <c r="A56" s="31"/>
      <c r="B56" s="297"/>
      <c r="C56" s="381"/>
      <c r="E56" s="141" t="s">
        <v>62</v>
      </c>
      <c r="F56" s="141">
        <v>4.9400000000000004</v>
      </c>
      <c r="G56" s="141">
        <v>0.2</v>
      </c>
      <c r="H56" s="354">
        <f>F56-G56</f>
        <v>4.74</v>
      </c>
      <c r="K56" s="9"/>
      <c r="L56" s="10"/>
      <c r="N56" s="9"/>
      <c r="O56" s="10"/>
    </row>
    <row r="57" spans="1:15" ht="36" x14ac:dyDescent="0.55000000000000004">
      <c r="A57" s="31" t="s">
        <v>2</v>
      </c>
      <c r="B57" s="70">
        <v>5.0879599999999998</v>
      </c>
      <c r="C57" s="355"/>
      <c r="K57" s="649" t="s">
        <v>4</v>
      </c>
      <c r="L57" s="650"/>
      <c r="N57" s="649" t="s">
        <v>4</v>
      </c>
      <c r="O57" s="650"/>
    </row>
    <row r="58" spans="1:15" ht="36.75" thickBot="1" x14ac:dyDescent="0.6">
      <c r="A58" s="44"/>
      <c r="B58" s="17"/>
      <c r="C58" s="382"/>
      <c r="K58" s="7" t="s">
        <v>9</v>
      </c>
      <c r="L58" s="8">
        <v>3.99</v>
      </c>
      <c r="N58" s="52" t="s">
        <v>9</v>
      </c>
      <c r="O58" s="53">
        <v>3.99</v>
      </c>
    </row>
    <row r="59" spans="1:15" ht="36.75" thickBot="1" x14ac:dyDescent="0.6">
      <c r="A59" s="31" t="s">
        <v>3</v>
      </c>
      <c r="B59" s="17">
        <v>5.0079000000000002</v>
      </c>
      <c r="K59" s="11" t="s">
        <v>10</v>
      </c>
      <c r="L59" s="12">
        <v>4.1399999999999997</v>
      </c>
      <c r="N59" s="11" t="s">
        <v>10</v>
      </c>
      <c r="O59" s="12">
        <v>4.1399999999999997</v>
      </c>
    </row>
    <row r="60" spans="1:15" x14ac:dyDescent="0.25">
      <c r="A60" s="31"/>
      <c r="B60" s="187"/>
    </row>
    <row r="61" spans="1:15" ht="15.75" thickBot="1" x14ac:dyDescent="0.3">
      <c r="A61" s="32" t="s">
        <v>4</v>
      </c>
      <c r="B61" s="25">
        <v>2.8397000000000001</v>
      </c>
    </row>
    <row r="63" spans="1:15" ht="15.75" thickBot="1" x14ac:dyDescent="0.3"/>
    <row r="64" spans="1:15" ht="15.75" thickBot="1" x14ac:dyDescent="0.3">
      <c r="A64" s="661" t="s">
        <v>19</v>
      </c>
      <c r="B64" s="662"/>
      <c r="D64" s="651" t="s">
        <v>20</v>
      </c>
      <c r="E64" s="663"/>
      <c r="F64" s="663"/>
      <c r="G64" s="663"/>
      <c r="H64" s="663"/>
      <c r="I64" s="664"/>
    </row>
    <row r="65" spans="1:9" x14ac:dyDescent="0.25">
      <c r="A65" s="42" t="s">
        <v>17</v>
      </c>
      <c r="B65" s="43" t="s">
        <v>18</v>
      </c>
      <c r="D65" s="40"/>
      <c r="E65" s="116"/>
      <c r="F65" s="116"/>
      <c r="G65" s="116"/>
      <c r="H65" s="116"/>
      <c r="I65" s="41"/>
    </row>
    <row r="66" spans="1:9" x14ac:dyDescent="0.25">
      <c r="A66" s="44"/>
      <c r="B66" s="45"/>
      <c r="D66" s="44" t="s">
        <v>1</v>
      </c>
      <c r="E66" s="117"/>
      <c r="F66" s="117"/>
      <c r="G66" s="117"/>
      <c r="H66" s="117"/>
      <c r="I66" s="49">
        <v>13000</v>
      </c>
    </row>
    <row r="67" spans="1:9" x14ac:dyDescent="0.25">
      <c r="A67" s="44" t="s">
        <v>1</v>
      </c>
      <c r="B67" s="46">
        <v>6.1281999999999996</v>
      </c>
      <c r="D67" s="44"/>
      <c r="E67" s="117"/>
      <c r="F67" s="117"/>
      <c r="G67" s="117"/>
      <c r="H67" s="117"/>
      <c r="I67" s="4"/>
    </row>
    <row r="68" spans="1:9" x14ac:dyDescent="0.25">
      <c r="A68" s="44"/>
      <c r="B68" s="45"/>
      <c r="D68" s="44" t="s">
        <v>2</v>
      </c>
      <c r="E68" s="117"/>
      <c r="F68" s="117"/>
      <c r="G68" s="117"/>
      <c r="H68" s="117"/>
      <c r="I68" s="49">
        <v>4700</v>
      </c>
    </row>
    <row r="69" spans="1:9" x14ac:dyDescent="0.25">
      <c r="A69" s="44" t="s">
        <v>2</v>
      </c>
      <c r="B69" s="46">
        <v>6.0178000000000003</v>
      </c>
      <c r="D69" s="44"/>
      <c r="E69" s="117"/>
      <c r="F69" s="117"/>
      <c r="G69" s="117"/>
      <c r="H69" s="117"/>
      <c r="I69" s="4"/>
    </row>
    <row r="70" spans="1:9" ht="15.75" thickBot="1" x14ac:dyDescent="0.3">
      <c r="A70" s="44"/>
      <c r="B70" s="45"/>
      <c r="D70" s="47" t="s">
        <v>8</v>
      </c>
      <c r="E70" s="118"/>
      <c r="F70" s="118"/>
      <c r="G70" s="118"/>
      <c r="H70" s="118"/>
      <c r="I70" s="50">
        <v>900</v>
      </c>
    </row>
    <row r="71" spans="1:9" x14ac:dyDescent="0.25">
      <c r="A71" s="44" t="s">
        <v>8</v>
      </c>
      <c r="B71" s="46">
        <v>4.5147000000000004</v>
      </c>
    </row>
    <row r="72" spans="1:9" ht="15.75" thickBot="1" x14ac:dyDescent="0.3">
      <c r="A72" s="47"/>
      <c r="B72" s="48"/>
    </row>
    <row r="77" spans="1:9" x14ac:dyDescent="0.25">
      <c r="A77" s="74" t="s">
        <v>0</v>
      </c>
      <c r="B77" s="75" t="s">
        <v>14</v>
      </c>
      <c r="C77" s="75" t="s">
        <v>30</v>
      </c>
    </row>
    <row r="78" spans="1:9" ht="21" x14ac:dyDescent="0.35">
      <c r="A78" s="31" t="s">
        <v>1</v>
      </c>
      <c r="B78" s="70">
        <v>5.7263999999999999</v>
      </c>
      <c r="C78" s="67">
        <f>B78-0.03</f>
        <v>5.6963999999999997</v>
      </c>
      <c r="D78">
        <v>0.3</v>
      </c>
      <c r="I78">
        <f>C78+D78</f>
        <v>5.9963999999999995</v>
      </c>
    </row>
    <row r="79" spans="1:9" ht="21" x14ac:dyDescent="0.35">
      <c r="A79" s="31"/>
      <c r="B79" s="72"/>
      <c r="C79" s="67"/>
      <c r="I79">
        <f>C79+D79</f>
        <v>0</v>
      </c>
    </row>
    <row r="80" spans="1:9" ht="21" x14ac:dyDescent="0.35">
      <c r="A80" s="31" t="s">
        <v>2</v>
      </c>
      <c r="B80" s="70">
        <v>5.6459999999999999</v>
      </c>
      <c r="C80" s="67">
        <f>B80-0.03</f>
        <v>5.6159999999999997</v>
      </c>
      <c r="D80">
        <v>0.3</v>
      </c>
      <c r="I80">
        <f>C80+D80</f>
        <v>5.9159999999999995</v>
      </c>
    </row>
    <row r="81" spans="1:9" ht="21" x14ac:dyDescent="0.35">
      <c r="A81" s="31"/>
      <c r="B81" s="72"/>
      <c r="C81" s="67"/>
      <c r="I81">
        <f>C81+D81</f>
        <v>0</v>
      </c>
    </row>
    <row r="82" spans="1:9" ht="21" x14ac:dyDescent="0.35">
      <c r="A82" s="31" t="s">
        <v>3</v>
      </c>
      <c r="B82" s="70">
        <v>4.4878999999999998</v>
      </c>
      <c r="C82" s="67">
        <f>B82-0.03</f>
        <v>4.4578999999999995</v>
      </c>
      <c r="D82">
        <v>0.3</v>
      </c>
      <c r="I82">
        <f>C82+D82</f>
        <v>4.7578999999999994</v>
      </c>
    </row>
    <row r="83" spans="1:9" ht="21" x14ac:dyDescent="0.35">
      <c r="A83" s="31"/>
      <c r="B83" s="72"/>
      <c r="C83" s="67"/>
    </row>
    <row r="84" spans="1:9" ht="21.75" thickBot="1" x14ac:dyDescent="0.4">
      <c r="A84" s="32" t="s">
        <v>4</v>
      </c>
      <c r="B84" s="73"/>
      <c r="C84" s="67">
        <v>3.3138999999999998</v>
      </c>
    </row>
    <row r="86" spans="1:9" ht="15.75" thickBot="1" x14ac:dyDescent="0.3"/>
    <row r="87" spans="1:9" ht="18.75" x14ac:dyDescent="0.3">
      <c r="C87" s="435" t="s">
        <v>453</v>
      </c>
      <c r="D87" s="436" t="s">
        <v>454</v>
      </c>
    </row>
    <row r="88" spans="1:9" ht="19.5" thickBot="1" x14ac:dyDescent="0.35">
      <c r="C88" s="438">
        <v>5.55</v>
      </c>
      <c r="D88" s="439" t="e">
        <f>#REF!-C88</f>
        <v>#REF!</v>
      </c>
    </row>
    <row r="89" spans="1:9" ht="19.5" thickBot="1" x14ac:dyDescent="0.35">
      <c r="C89" s="54">
        <v>5.45</v>
      </c>
      <c r="D89" s="436" t="e">
        <f>#REF!-C89</f>
        <v>#REF!</v>
      </c>
    </row>
    <row r="90" spans="1:9" ht="19.5" thickBot="1" x14ac:dyDescent="0.35">
      <c r="C90" s="54">
        <v>4.8600000000000003</v>
      </c>
      <c r="D90" s="436" t="e">
        <f>#REF!-C90</f>
        <v>#REF!</v>
      </c>
    </row>
    <row r="91" spans="1:9" ht="19.5" thickBot="1" x14ac:dyDescent="0.35">
      <c r="C91" s="56">
        <v>2.94</v>
      </c>
      <c r="D91" s="440" t="e">
        <f>#REF!-C91</f>
        <v>#REF!</v>
      </c>
      <c r="F91" s="132">
        <v>4600</v>
      </c>
    </row>
    <row r="92" spans="1:9" ht="18.75" x14ac:dyDescent="0.3">
      <c r="C92" s="437"/>
      <c r="F92" s="132">
        <v>458</v>
      </c>
    </row>
    <row r="93" spans="1:9" x14ac:dyDescent="0.25">
      <c r="F93" s="132">
        <v>3500</v>
      </c>
    </row>
    <row r="94" spans="1:9" x14ac:dyDescent="0.25">
      <c r="F94" s="132">
        <v>2000</v>
      </c>
    </row>
    <row r="95" spans="1:9" x14ac:dyDescent="0.25">
      <c r="F95" s="132">
        <v>1000</v>
      </c>
    </row>
    <row r="96" spans="1:9" x14ac:dyDescent="0.25">
      <c r="F96" s="20">
        <f>SUM(F91:F95)</f>
        <v>11558</v>
      </c>
    </row>
    <row r="106" spans="2:4" x14ac:dyDescent="0.25">
      <c r="D106">
        <v>350</v>
      </c>
    </row>
    <row r="107" spans="2:4" x14ac:dyDescent="0.25">
      <c r="D107">
        <v>350</v>
      </c>
    </row>
    <row r="108" spans="2:4" x14ac:dyDescent="0.25">
      <c r="D108">
        <v>350</v>
      </c>
    </row>
    <row r="109" spans="2:4" x14ac:dyDescent="0.25">
      <c r="B109" s="6" t="s">
        <v>61</v>
      </c>
      <c r="C109" s="6" t="e">
        <f>#REF!-#REF!</f>
        <v>#REF!</v>
      </c>
      <c r="D109">
        <v>350</v>
      </c>
    </row>
    <row r="110" spans="2:4" x14ac:dyDescent="0.25">
      <c r="B110" s="6" t="s">
        <v>62</v>
      </c>
      <c r="C110" s="6" t="e">
        <f>#REF!-#REF!</f>
        <v>#REF!</v>
      </c>
      <c r="D110">
        <v>350</v>
      </c>
    </row>
    <row r="111" spans="2:4" x14ac:dyDescent="0.25">
      <c r="B111" s="6" t="s">
        <v>459</v>
      </c>
      <c r="C111" s="6" t="e">
        <f>#REF!-#REF!</f>
        <v>#REF!</v>
      </c>
      <c r="D111">
        <v>350</v>
      </c>
    </row>
    <row r="112" spans="2:4" x14ac:dyDescent="0.25">
      <c r="B112" s="6" t="s">
        <v>460</v>
      </c>
      <c r="C112" s="6" t="e">
        <f>#REF!-#REF!</f>
        <v>#REF!</v>
      </c>
      <c r="D112">
        <v>350</v>
      </c>
    </row>
  </sheetData>
  <mergeCells count="31">
    <mergeCell ref="A64:B64"/>
    <mergeCell ref="D64:I64"/>
    <mergeCell ref="E54:F54"/>
    <mergeCell ref="A24:B24"/>
    <mergeCell ref="A34:B34"/>
    <mergeCell ref="F40:G43"/>
    <mergeCell ref="A1:B1"/>
    <mergeCell ref="N44:O44"/>
    <mergeCell ref="N48:O48"/>
    <mergeCell ref="N52:O52"/>
    <mergeCell ref="K40:L40"/>
    <mergeCell ref="A44:E44"/>
    <mergeCell ref="A23:B23"/>
    <mergeCell ref="N57:O57"/>
    <mergeCell ref="K57:L57"/>
    <mergeCell ref="A13:B13"/>
    <mergeCell ref="K28:L28"/>
    <mergeCell ref="K32:L32"/>
    <mergeCell ref="K37:L37"/>
    <mergeCell ref="K44:L44"/>
    <mergeCell ref="K48:L48"/>
    <mergeCell ref="K52:L52"/>
    <mergeCell ref="A35:E35"/>
    <mergeCell ref="Q28:R28"/>
    <mergeCell ref="Q32:R32"/>
    <mergeCell ref="Q37:R37"/>
    <mergeCell ref="Q40:R40"/>
    <mergeCell ref="N28:O28"/>
    <mergeCell ref="N32:O32"/>
    <mergeCell ref="N37:O37"/>
    <mergeCell ref="N40:O40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42A6C-6C70-4AB6-9E77-2EE770FEE18A}">
  <dimension ref="A1:N122"/>
  <sheetViews>
    <sheetView workbookViewId="0">
      <selection activeCell="M38" sqref="M38"/>
    </sheetView>
  </sheetViews>
  <sheetFormatPr defaultRowHeight="15" x14ac:dyDescent="0.25"/>
  <cols>
    <col min="1" max="1" width="14.28515625" customWidth="1"/>
    <col min="2" max="2" width="14.140625" style="20" customWidth="1"/>
    <col min="3" max="3" width="3.85546875" customWidth="1"/>
    <col min="4" max="4" width="34" customWidth="1"/>
    <col min="5" max="5" width="16.85546875" customWidth="1"/>
    <col min="6" max="6" width="4.140625" customWidth="1"/>
    <col min="7" max="7" width="37.7109375" customWidth="1"/>
    <col min="8" max="8" width="16" customWidth="1"/>
    <col min="9" max="9" width="3.5703125" customWidth="1"/>
    <col min="10" max="10" width="31" customWidth="1"/>
    <col min="11" max="11" width="19.5703125" style="20" customWidth="1"/>
    <col min="13" max="13" width="35.28515625" style="123" customWidth="1"/>
    <col min="14" max="14" width="19" style="127" customWidth="1"/>
  </cols>
  <sheetData>
    <row r="1" spans="1:14" ht="15.75" thickBot="1" x14ac:dyDescent="0.3"/>
    <row r="2" spans="1:14" ht="26.25" x14ac:dyDescent="0.4">
      <c r="A2" s="709" t="s">
        <v>35</v>
      </c>
      <c r="B2" s="710"/>
      <c r="D2" s="711" t="s">
        <v>40</v>
      </c>
      <c r="E2" s="712"/>
      <c r="G2" s="100" t="s">
        <v>41</v>
      </c>
      <c r="H2" s="91">
        <v>5000</v>
      </c>
      <c r="J2" s="81" t="s">
        <v>38</v>
      </c>
      <c r="K2" s="108">
        <v>10000</v>
      </c>
      <c r="M2" s="124" t="s">
        <v>38</v>
      </c>
      <c r="N2" s="108">
        <v>12000</v>
      </c>
    </row>
    <row r="3" spans="1:14" ht="26.25" x14ac:dyDescent="0.4">
      <c r="A3" s="82">
        <v>10000</v>
      </c>
      <c r="B3" s="83">
        <v>10000</v>
      </c>
      <c r="D3" s="85" t="s">
        <v>36</v>
      </c>
      <c r="E3" s="86">
        <v>-578.32000000000005</v>
      </c>
      <c r="G3" s="92" t="s">
        <v>36</v>
      </c>
      <c r="H3" s="93">
        <v>-327.24</v>
      </c>
      <c r="J3" s="85" t="s">
        <v>36</v>
      </c>
      <c r="K3" s="88">
        <v>-47.87</v>
      </c>
      <c r="M3" s="125">
        <v>44992</v>
      </c>
      <c r="N3" s="128">
        <v>200.03</v>
      </c>
    </row>
    <row r="4" spans="1:14" ht="26.25" x14ac:dyDescent="0.4">
      <c r="A4" s="80">
        <v>44961</v>
      </c>
      <c r="B4" s="14">
        <v>-324.77999999999997</v>
      </c>
      <c r="D4" s="87">
        <v>44980</v>
      </c>
      <c r="E4" s="88">
        <v>-157.81</v>
      </c>
      <c r="G4" s="94">
        <v>44986</v>
      </c>
      <c r="H4" s="95">
        <v>-611.01</v>
      </c>
      <c r="J4" s="101">
        <v>44988</v>
      </c>
      <c r="K4" s="109">
        <v>-1212.5999999999999</v>
      </c>
      <c r="M4" s="125">
        <v>44992</v>
      </c>
      <c r="N4" s="128">
        <v>213.56</v>
      </c>
    </row>
    <row r="5" spans="1:14" ht="26.25" x14ac:dyDescent="0.4">
      <c r="A5" s="80">
        <v>44961</v>
      </c>
      <c r="B5" s="14">
        <v>-279.43</v>
      </c>
      <c r="D5" s="87">
        <v>44980</v>
      </c>
      <c r="E5" s="88">
        <v>-155.26</v>
      </c>
      <c r="G5" s="94">
        <v>44986</v>
      </c>
      <c r="H5" s="96">
        <v>-1289.03</v>
      </c>
      <c r="J5" s="101">
        <v>44988</v>
      </c>
      <c r="K5" s="109">
        <v>-388.2</v>
      </c>
      <c r="M5" s="125">
        <v>44992</v>
      </c>
      <c r="N5" s="128">
        <v>190.93</v>
      </c>
    </row>
    <row r="6" spans="1:14" ht="26.25" x14ac:dyDescent="0.4">
      <c r="A6" s="80">
        <v>44963</v>
      </c>
      <c r="B6" s="14">
        <v>-297.60000000000002</v>
      </c>
      <c r="D6" s="87">
        <v>44981</v>
      </c>
      <c r="E6" s="88">
        <v>-189.15</v>
      </c>
      <c r="G6" s="94">
        <v>44987</v>
      </c>
      <c r="H6" s="95">
        <v>-1973.87</v>
      </c>
      <c r="J6" s="101">
        <v>44988</v>
      </c>
      <c r="K6" s="109">
        <v>-233.48</v>
      </c>
      <c r="M6" s="125">
        <v>44992</v>
      </c>
      <c r="N6" s="128">
        <v>705.01</v>
      </c>
    </row>
    <row r="7" spans="1:14" ht="26.25" x14ac:dyDescent="0.4">
      <c r="A7" s="80">
        <v>44963</v>
      </c>
      <c r="B7" s="14">
        <v>-190.03</v>
      </c>
      <c r="D7" s="87">
        <v>44981</v>
      </c>
      <c r="E7" s="88">
        <v>-174.92</v>
      </c>
      <c r="G7" s="94">
        <v>44986</v>
      </c>
      <c r="H7" s="95">
        <v>-265.19</v>
      </c>
      <c r="J7" s="101">
        <v>44989</v>
      </c>
      <c r="K7" s="109">
        <v>-2256</v>
      </c>
      <c r="M7" s="125">
        <v>44992</v>
      </c>
      <c r="N7" s="128">
        <v>1177.81</v>
      </c>
    </row>
    <row r="8" spans="1:14" ht="26.25" x14ac:dyDescent="0.4">
      <c r="A8" s="80">
        <v>44963</v>
      </c>
      <c r="B8" s="14">
        <v>-397.45</v>
      </c>
      <c r="D8" s="87">
        <v>44981</v>
      </c>
      <c r="E8" s="88">
        <v>-279.52</v>
      </c>
      <c r="G8" s="94">
        <v>44986</v>
      </c>
      <c r="H8" s="95">
        <v>-193.01</v>
      </c>
      <c r="J8" s="87">
        <v>44989</v>
      </c>
      <c r="K8" s="88">
        <v>-746.03</v>
      </c>
      <c r="M8" s="125">
        <v>44992</v>
      </c>
      <c r="N8" s="128">
        <v>3948</v>
      </c>
    </row>
    <row r="9" spans="1:14" ht="26.25" x14ac:dyDescent="0.4">
      <c r="A9" s="80">
        <v>44964</v>
      </c>
      <c r="B9" s="14">
        <v>-139.94999999999999</v>
      </c>
      <c r="D9" s="87">
        <v>44981</v>
      </c>
      <c r="E9" s="88">
        <v>-188.31</v>
      </c>
      <c r="G9" s="94">
        <v>44987</v>
      </c>
      <c r="H9" s="95">
        <v>-180.74</v>
      </c>
      <c r="J9" s="87">
        <v>44989</v>
      </c>
      <c r="K9" s="88">
        <v>-105.94</v>
      </c>
      <c r="M9" s="125">
        <v>44992</v>
      </c>
      <c r="N9" s="128">
        <v>1211.82</v>
      </c>
    </row>
    <row r="10" spans="1:14" ht="26.25" x14ac:dyDescent="0.4">
      <c r="A10" s="80">
        <v>44964</v>
      </c>
      <c r="B10" s="14">
        <v>-431.4</v>
      </c>
      <c r="D10" s="87">
        <v>44981</v>
      </c>
      <c r="E10" s="88">
        <v>-381.14</v>
      </c>
      <c r="G10" s="94">
        <v>44988</v>
      </c>
      <c r="H10" s="95">
        <v>-207.78</v>
      </c>
      <c r="J10" s="87">
        <v>44989</v>
      </c>
      <c r="K10" s="88">
        <v>-278.62</v>
      </c>
      <c r="M10" s="125">
        <v>44992</v>
      </c>
      <c r="N10" s="128">
        <v>235.45</v>
      </c>
    </row>
    <row r="11" spans="1:14" ht="26.25" x14ac:dyDescent="0.4">
      <c r="A11" s="80">
        <v>44965</v>
      </c>
      <c r="B11" s="14">
        <v>-113.55</v>
      </c>
      <c r="D11" s="87">
        <v>44983</v>
      </c>
      <c r="E11" s="88">
        <v>-144.01</v>
      </c>
      <c r="G11" s="97" t="s">
        <v>34</v>
      </c>
      <c r="H11" s="95">
        <f>SUM(H3:H10)</f>
        <v>-5047.869999999999</v>
      </c>
      <c r="J11" s="87">
        <v>44989</v>
      </c>
      <c r="K11" s="88">
        <v>-195.06</v>
      </c>
      <c r="M11" s="125">
        <v>44993</v>
      </c>
      <c r="N11" s="128">
        <v>638.70000000000005</v>
      </c>
    </row>
    <row r="12" spans="1:14" ht="27" thickBot="1" x14ac:dyDescent="0.45">
      <c r="A12" s="80">
        <v>44966</v>
      </c>
      <c r="B12" s="14">
        <v>-146.75</v>
      </c>
      <c r="D12" s="87">
        <v>44983</v>
      </c>
      <c r="E12" s="88">
        <v>-191.64</v>
      </c>
      <c r="G12" s="98" t="s">
        <v>37</v>
      </c>
      <c r="H12" s="99">
        <f>H11+H2</f>
        <v>-47.869999999998981</v>
      </c>
      <c r="J12" s="87">
        <v>44989</v>
      </c>
      <c r="K12" s="88">
        <v>-2256</v>
      </c>
      <c r="M12" s="125">
        <v>44993</v>
      </c>
      <c r="N12" s="128">
        <v>499.16</v>
      </c>
    </row>
    <row r="13" spans="1:14" ht="21" x14ac:dyDescent="0.35">
      <c r="A13" s="80">
        <v>44966</v>
      </c>
      <c r="B13" s="14">
        <v>-146.02000000000001</v>
      </c>
      <c r="D13" s="87">
        <v>44985</v>
      </c>
      <c r="E13" s="88">
        <v>-418.44</v>
      </c>
      <c r="J13" s="87">
        <v>44989</v>
      </c>
      <c r="K13" s="88">
        <v>-325.87</v>
      </c>
      <c r="M13" s="125">
        <v>44993</v>
      </c>
      <c r="N13" s="128">
        <v>246.82</v>
      </c>
    </row>
    <row r="14" spans="1:14" ht="21" x14ac:dyDescent="0.35">
      <c r="A14" s="80">
        <v>44967</v>
      </c>
      <c r="B14" s="14">
        <v>-152.18</v>
      </c>
      <c r="D14" s="87">
        <v>44985</v>
      </c>
      <c r="E14" s="88">
        <v>-493.99</v>
      </c>
      <c r="J14" s="87">
        <v>44989</v>
      </c>
      <c r="K14" s="88">
        <v>-533.51</v>
      </c>
      <c r="M14" s="125">
        <v>44993</v>
      </c>
      <c r="N14" s="128">
        <v>228.1</v>
      </c>
    </row>
    <row r="15" spans="1:14" ht="21" x14ac:dyDescent="0.35">
      <c r="A15" s="80">
        <v>44969</v>
      </c>
      <c r="B15" s="14">
        <v>-37.07</v>
      </c>
      <c r="D15" s="87">
        <v>44985</v>
      </c>
      <c r="E15" s="88">
        <v>-224.06</v>
      </c>
      <c r="J15" s="87">
        <v>44989</v>
      </c>
      <c r="K15" s="88">
        <v>-641.34</v>
      </c>
      <c r="M15" s="125">
        <v>44994</v>
      </c>
      <c r="N15" s="128">
        <v>141.86000000000001</v>
      </c>
    </row>
    <row r="16" spans="1:14" ht="21" x14ac:dyDescent="0.35">
      <c r="A16" s="80">
        <v>44969</v>
      </c>
      <c r="B16" s="14">
        <v>-146.69999999999999</v>
      </c>
      <c r="D16" s="87">
        <v>44985</v>
      </c>
      <c r="E16" s="88">
        <v>-740.33</v>
      </c>
      <c r="J16" s="87">
        <v>44990</v>
      </c>
      <c r="K16" s="88">
        <v>-267.29000000000002</v>
      </c>
      <c r="M16" s="125">
        <v>44994</v>
      </c>
      <c r="N16" s="128">
        <v>259.98</v>
      </c>
    </row>
    <row r="17" spans="1:14" ht="21" x14ac:dyDescent="0.35">
      <c r="A17" s="80">
        <v>44969</v>
      </c>
      <c r="B17" s="14">
        <v>-197.46</v>
      </c>
      <c r="D17" s="87">
        <v>44986</v>
      </c>
      <c r="E17" s="88">
        <v>-595.5</v>
      </c>
      <c r="J17" s="87">
        <v>44990</v>
      </c>
      <c r="K17" s="88">
        <v>-75.38</v>
      </c>
      <c r="M17" s="125">
        <v>44994</v>
      </c>
      <c r="N17" s="128">
        <v>4160.08</v>
      </c>
    </row>
    <row r="18" spans="1:14" ht="21" x14ac:dyDescent="0.35">
      <c r="A18" s="80">
        <v>44970</v>
      </c>
      <c r="B18" s="14">
        <v>-406.34</v>
      </c>
      <c r="D18" s="87">
        <v>44986</v>
      </c>
      <c r="E18" s="88">
        <v>-414.84</v>
      </c>
      <c r="J18" s="87">
        <v>44990</v>
      </c>
      <c r="K18" s="88">
        <v>-2210.88</v>
      </c>
      <c r="M18" s="125">
        <v>44995</v>
      </c>
      <c r="N18" s="128">
        <v>200.13</v>
      </c>
    </row>
    <row r="19" spans="1:14" ht="21" x14ac:dyDescent="0.35">
      <c r="A19" s="80">
        <v>44970</v>
      </c>
      <c r="B19" s="14">
        <v>-140.59</v>
      </c>
      <c r="D19" s="76"/>
      <c r="E19" s="88"/>
      <c r="H19" t="s">
        <v>39</v>
      </c>
      <c r="J19" s="87">
        <v>44990</v>
      </c>
      <c r="K19" s="88">
        <v>-230.17</v>
      </c>
      <c r="M19" s="125">
        <v>44996</v>
      </c>
      <c r="N19" s="128">
        <v>200.03</v>
      </c>
    </row>
    <row r="20" spans="1:14" ht="21" x14ac:dyDescent="0.35">
      <c r="A20" s="80">
        <v>44971</v>
      </c>
      <c r="B20" s="14">
        <v>-329.59</v>
      </c>
      <c r="D20" s="76" t="s">
        <v>34</v>
      </c>
      <c r="E20" s="88">
        <f>SUM(E3:E19)</f>
        <v>-5327.2400000000007</v>
      </c>
      <c r="J20" s="87">
        <v>44990</v>
      </c>
      <c r="K20" s="88">
        <v>-252.4</v>
      </c>
      <c r="M20" s="125">
        <v>44996</v>
      </c>
      <c r="N20" s="128">
        <v>205.05</v>
      </c>
    </row>
    <row r="21" spans="1:14" ht="21.75" thickBot="1" x14ac:dyDescent="0.4">
      <c r="A21" s="80">
        <v>44971</v>
      </c>
      <c r="B21" s="14">
        <v>-64.849999999999994</v>
      </c>
      <c r="D21" s="89" t="s">
        <v>37</v>
      </c>
      <c r="E21" s="90">
        <f>E2+E20</f>
        <v>-5327.2400000000007</v>
      </c>
      <c r="J21" s="87">
        <v>44990</v>
      </c>
      <c r="K21" s="88">
        <v>-271.91000000000003</v>
      </c>
      <c r="M21" s="125">
        <v>44996</v>
      </c>
      <c r="N21" s="128">
        <v>170.25</v>
      </c>
    </row>
    <row r="22" spans="1:14" ht="21" x14ac:dyDescent="0.35">
      <c r="A22" s="80">
        <v>44971</v>
      </c>
      <c r="B22" s="14">
        <v>-131.05000000000001</v>
      </c>
      <c r="J22" s="87">
        <v>44991</v>
      </c>
      <c r="K22" s="88">
        <v>-1111.54</v>
      </c>
      <c r="M22" s="125">
        <v>44996</v>
      </c>
      <c r="N22" s="128">
        <v>3969</v>
      </c>
    </row>
    <row r="23" spans="1:14" ht="21" x14ac:dyDescent="0.35">
      <c r="A23" s="80">
        <v>44972</v>
      </c>
      <c r="B23" s="14">
        <v>-135.07</v>
      </c>
      <c r="E23" s="20"/>
      <c r="J23" s="76"/>
      <c r="K23" s="88">
        <f>SUM(K3:K22)</f>
        <v>-13640.09</v>
      </c>
      <c r="M23" s="125">
        <v>44996</v>
      </c>
      <c r="N23" s="128">
        <v>208.3</v>
      </c>
    </row>
    <row r="24" spans="1:14" ht="21.75" thickBot="1" x14ac:dyDescent="0.4">
      <c r="A24" s="80">
        <v>44972</v>
      </c>
      <c r="B24" s="14">
        <v>-762.45</v>
      </c>
      <c r="J24" s="102" t="s">
        <v>36</v>
      </c>
      <c r="K24" s="110">
        <f>K23+K2</f>
        <v>-3640.09</v>
      </c>
      <c r="M24" s="125">
        <v>44996</v>
      </c>
      <c r="N24" s="128">
        <v>181.47</v>
      </c>
    </row>
    <row r="25" spans="1:14" ht="21" x14ac:dyDescent="0.35">
      <c r="A25" s="80">
        <v>44972</v>
      </c>
      <c r="B25" s="14">
        <v>-365.87</v>
      </c>
      <c r="K25" s="20" t="s">
        <v>43</v>
      </c>
      <c r="M25" s="125">
        <v>44997</v>
      </c>
      <c r="N25" s="128">
        <v>138.04</v>
      </c>
    </row>
    <row r="26" spans="1:14" ht="21" x14ac:dyDescent="0.35">
      <c r="A26" s="80">
        <v>44973</v>
      </c>
      <c r="B26" s="14">
        <v>-1468.06</v>
      </c>
      <c r="M26" s="125">
        <v>44998</v>
      </c>
      <c r="N26" s="128">
        <v>210.73</v>
      </c>
    </row>
    <row r="27" spans="1:14" ht="21" x14ac:dyDescent="0.35">
      <c r="A27" s="80">
        <v>44974</v>
      </c>
      <c r="B27" s="14">
        <v>-129.24</v>
      </c>
      <c r="M27" s="125">
        <v>44998</v>
      </c>
      <c r="N27" s="128">
        <v>200</v>
      </c>
    </row>
    <row r="28" spans="1:14" ht="21" x14ac:dyDescent="0.35">
      <c r="A28" s="80">
        <v>44974</v>
      </c>
      <c r="B28" s="14">
        <v>-276.19</v>
      </c>
      <c r="M28" s="125">
        <v>44998</v>
      </c>
      <c r="N28" s="128">
        <v>330.68</v>
      </c>
    </row>
    <row r="29" spans="1:14" ht="21" x14ac:dyDescent="0.35">
      <c r="A29" s="80">
        <v>44975</v>
      </c>
      <c r="B29" s="14">
        <v>-172.03</v>
      </c>
      <c r="M29" s="125">
        <v>44998</v>
      </c>
      <c r="N29" s="128">
        <v>703.45</v>
      </c>
    </row>
    <row r="30" spans="1:14" ht="21" x14ac:dyDescent="0.35">
      <c r="A30" s="80">
        <v>44975</v>
      </c>
      <c r="B30" s="14">
        <v>-380.33</v>
      </c>
      <c r="M30" s="125">
        <v>44997</v>
      </c>
      <c r="N30" s="128">
        <v>418.93</v>
      </c>
    </row>
    <row r="31" spans="1:14" ht="21" x14ac:dyDescent="0.35">
      <c r="A31" s="80">
        <v>44975</v>
      </c>
      <c r="B31" s="14">
        <v>-103.96</v>
      </c>
      <c r="M31" s="126" t="s">
        <v>44</v>
      </c>
      <c r="N31" s="128">
        <f>SUM(N3:N30)</f>
        <v>21193.37</v>
      </c>
    </row>
    <row r="32" spans="1:14" ht="21" x14ac:dyDescent="0.35">
      <c r="A32" s="80">
        <v>44977</v>
      </c>
      <c r="B32" s="14">
        <v>-373.22</v>
      </c>
      <c r="M32" s="126"/>
      <c r="N32" s="128">
        <f>N2-N31</f>
        <v>-9193.369999999999</v>
      </c>
    </row>
    <row r="33" spans="1:14" ht="21" x14ac:dyDescent="0.35">
      <c r="A33" s="80">
        <v>44977</v>
      </c>
      <c r="B33" s="14">
        <v>-143.08000000000001</v>
      </c>
      <c r="M33" s="126" t="s">
        <v>45</v>
      </c>
      <c r="N33" s="128">
        <v>15000</v>
      </c>
    </row>
    <row r="34" spans="1:14" ht="21" x14ac:dyDescent="0.35">
      <c r="A34" s="80">
        <v>44978</v>
      </c>
      <c r="B34" s="14">
        <v>-257.17</v>
      </c>
      <c r="M34" s="126"/>
      <c r="N34" s="128">
        <f>N33+N32</f>
        <v>5806.630000000001</v>
      </c>
    </row>
    <row r="35" spans="1:14" ht="21" x14ac:dyDescent="0.35">
      <c r="A35" s="80">
        <v>44978</v>
      </c>
      <c r="B35" s="14">
        <v>-152.87</v>
      </c>
      <c r="M35" s="126"/>
      <c r="N35" s="128"/>
    </row>
    <row r="36" spans="1:14" ht="21" x14ac:dyDescent="0.35">
      <c r="A36" s="80">
        <v>44978</v>
      </c>
      <c r="B36" s="14">
        <v>-244.01</v>
      </c>
      <c r="M36" s="126"/>
      <c r="N36" s="128"/>
    </row>
    <row r="37" spans="1:14" ht="21" x14ac:dyDescent="0.35">
      <c r="A37" s="80">
        <v>44979</v>
      </c>
      <c r="B37" s="14">
        <v>-150.03</v>
      </c>
      <c r="M37" s="126"/>
      <c r="N37" s="128"/>
    </row>
    <row r="38" spans="1:14" ht="21" x14ac:dyDescent="0.35">
      <c r="A38" s="80">
        <v>44980</v>
      </c>
      <c r="B38" s="14">
        <v>-1391.95</v>
      </c>
      <c r="M38" s="126"/>
      <c r="N38" s="128"/>
    </row>
    <row r="39" spans="1:14" ht="21" x14ac:dyDescent="0.35">
      <c r="A39" s="3" t="s">
        <v>34</v>
      </c>
      <c r="B39" s="14">
        <f>SUM(B4:B38)</f>
        <v>-10578.320000000002</v>
      </c>
      <c r="M39" s="126"/>
      <c r="N39" s="128"/>
    </row>
    <row r="40" spans="1:14" ht="21.75" thickBot="1" x14ac:dyDescent="0.4">
      <c r="A40" s="5" t="s">
        <v>37</v>
      </c>
      <c r="B40" s="84">
        <f>B39+B3</f>
        <v>-578.32000000000153</v>
      </c>
      <c r="M40" s="126"/>
      <c r="N40" s="128"/>
    </row>
    <row r="41" spans="1:14" ht="21" x14ac:dyDescent="0.35">
      <c r="M41" s="126"/>
      <c r="N41" s="128"/>
    </row>
    <row r="42" spans="1:14" ht="21" x14ac:dyDescent="0.35">
      <c r="M42" s="126"/>
      <c r="N42" s="128"/>
    </row>
    <row r="43" spans="1:14" ht="21" x14ac:dyDescent="0.35">
      <c r="M43" s="126"/>
      <c r="N43" s="128"/>
    </row>
    <row r="44" spans="1:14" ht="21" x14ac:dyDescent="0.35">
      <c r="M44" s="126"/>
      <c r="N44" s="128"/>
    </row>
    <row r="45" spans="1:14" ht="21" x14ac:dyDescent="0.35">
      <c r="M45" s="126"/>
      <c r="N45" s="128"/>
    </row>
    <row r="46" spans="1:14" ht="21" x14ac:dyDescent="0.35">
      <c r="E46" s="14">
        <v>-324.77999999999997</v>
      </c>
      <c r="M46" s="126"/>
      <c r="N46" s="128"/>
    </row>
    <row r="47" spans="1:14" ht="21" x14ac:dyDescent="0.35">
      <c r="E47" s="14">
        <v>-279.43</v>
      </c>
      <c r="M47" s="126"/>
      <c r="N47" s="128"/>
    </row>
    <row r="48" spans="1:14" ht="21" x14ac:dyDescent="0.35">
      <c r="E48" s="14">
        <v>-297.60000000000002</v>
      </c>
      <c r="M48" s="126"/>
      <c r="N48" s="128"/>
    </row>
    <row r="49" spans="5:14" ht="21" x14ac:dyDescent="0.35">
      <c r="E49" s="14">
        <v>-190.03</v>
      </c>
      <c r="M49" s="126"/>
      <c r="N49" s="128"/>
    </row>
    <row r="50" spans="5:14" ht="21" x14ac:dyDescent="0.35">
      <c r="E50" s="14">
        <v>-397.45</v>
      </c>
      <c r="M50" s="126"/>
      <c r="N50" s="128"/>
    </row>
    <row r="51" spans="5:14" ht="21" x14ac:dyDescent="0.35">
      <c r="E51" s="14">
        <v>-139.94999999999999</v>
      </c>
      <c r="M51" s="126"/>
      <c r="N51" s="128"/>
    </row>
    <row r="52" spans="5:14" ht="21" x14ac:dyDescent="0.35">
      <c r="E52" s="14">
        <v>-431.4</v>
      </c>
      <c r="M52" s="126"/>
      <c r="N52" s="128"/>
    </row>
    <row r="53" spans="5:14" ht="21" x14ac:dyDescent="0.35">
      <c r="E53" s="14">
        <v>-113.55</v>
      </c>
      <c r="M53" s="126"/>
      <c r="N53" s="128"/>
    </row>
    <row r="54" spans="5:14" ht="21" x14ac:dyDescent="0.35">
      <c r="E54" s="14">
        <v>-146.75</v>
      </c>
      <c r="M54" s="126"/>
      <c r="N54" s="128"/>
    </row>
    <row r="55" spans="5:14" ht="21" x14ac:dyDescent="0.35">
      <c r="E55" s="14">
        <v>-146.02000000000001</v>
      </c>
      <c r="M55" s="126"/>
      <c r="N55" s="128"/>
    </row>
    <row r="56" spans="5:14" ht="21" x14ac:dyDescent="0.35">
      <c r="E56" s="14">
        <v>-152.18</v>
      </c>
      <c r="M56" s="126"/>
      <c r="N56" s="128"/>
    </row>
    <row r="57" spans="5:14" ht="21" x14ac:dyDescent="0.35">
      <c r="E57" s="14">
        <v>-37.07</v>
      </c>
      <c r="M57" s="126"/>
      <c r="N57" s="128"/>
    </row>
    <row r="58" spans="5:14" ht="21" x14ac:dyDescent="0.35">
      <c r="E58" s="14">
        <v>-146.69999999999999</v>
      </c>
      <c r="M58" s="126"/>
      <c r="N58" s="128"/>
    </row>
    <row r="59" spans="5:14" ht="21" x14ac:dyDescent="0.35">
      <c r="E59" s="14">
        <v>-197.46</v>
      </c>
      <c r="M59" s="126"/>
      <c r="N59" s="128"/>
    </row>
    <row r="60" spans="5:14" ht="21" x14ac:dyDescent="0.35">
      <c r="E60" s="14">
        <v>-406.34</v>
      </c>
      <c r="M60" s="126"/>
      <c r="N60" s="128"/>
    </row>
    <row r="61" spans="5:14" ht="21" x14ac:dyDescent="0.35">
      <c r="E61" s="14">
        <v>-140.59</v>
      </c>
      <c r="M61" s="126"/>
      <c r="N61" s="128"/>
    </row>
    <row r="62" spans="5:14" ht="21" x14ac:dyDescent="0.35">
      <c r="E62" s="14">
        <v>-329.59</v>
      </c>
      <c r="M62" s="126"/>
      <c r="N62" s="128"/>
    </row>
    <row r="63" spans="5:14" ht="21" x14ac:dyDescent="0.35">
      <c r="E63" s="14">
        <v>-64.849999999999994</v>
      </c>
      <c r="M63" s="126"/>
      <c r="N63" s="128"/>
    </row>
    <row r="64" spans="5:14" ht="21" x14ac:dyDescent="0.35">
      <c r="E64" s="14">
        <v>-131.05000000000001</v>
      </c>
      <c r="M64" s="126"/>
      <c r="N64" s="128"/>
    </row>
    <row r="65" spans="5:14" ht="21" x14ac:dyDescent="0.35">
      <c r="E65" s="14">
        <v>-135.07</v>
      </c>
      <c r="M65" s="126"/>
      <c r="N65" s="128"/>
    </row>
    <row r="66" spans="5:14" ht="21" x14ac:dyDescent="0.35">
      <c r="E66" s="14">
        <v>-762.45</v>
      </c>
      <c r="M66" s="126"/>
      <c r="N66" s="128"/>
    </row>
    <row r="67" spans="5:14" ht="21" x14ac:dyDescent="0.35">
      <c r="E67" s="14">
        <v>-365.87</v>
      </c>
      <c r="M67" s="126"/>
      <c r="N67" s="128"/>
    </row>
    <row r="68" spans="5:14" ht="21" x14ac:dyDescent="0.35">
      <c r="E68" s="14">
        <v>-1468.06</v>
      </c>
      <c r="M68" s="126"/>
      <c r="N68" s="128"/>
    </row>
    <row r="69" spans="5:14" ht="21" x14ac:dyDescent="0.35">
      <c r="E69" s="14">
        <v>-129.24</v>
      </c>
      <c r="M69" s="126"/>
      <c r="N69" s="128"/>
    </row>
    <row r="70" spans="5:14" ht="21" x14ac:dyDescent="0.35">
      <c r="E70" s="14">
        <v>-276.19</v>
      </c>
      <c r="M70" s="126"/>
      <c r="N70" s="128"/>
    </row>
    <row r="71" spans="5:14" ht="21" x14ac:dyDescent="0.35">
      <c r="E71" s="14">
        <v>-172.03</v>
      </c>
      <c r="M71" s="126"/>
      <c r="N71" s="128"/>
    </row>
    <row r="72" spans="5:14" ht="21" x14ac:dyDescent="0.35">
      <c r="E72" s="14">
        <v>-380.33</v>
      </c>
      <c r="M72" s="126"/>
      <c r="N72" s="128"/>
    </row>
    <row r="73" spans="5:14" ht="21" x14ac:dyDescent="0.35">
      <c r="E73" s="14">
        <v>-103.96</v>
      </c>
      <c r="M73" s="126"/>
      <c r="N73" s="128"/>
    </row>
    <row r="74" spans="5:14" ht="21" x14ac:dyDescent="0.35">
      <c r="E74" s="14">
        <v>-373.22</v>
      </c>
      <c r="M74" s="126"/>
      <c r="N74" s="128"/>
    </row>
    <row r="75" spans="5:14" ht="21" x14ac:dyDescent="0.35">
      <c r="E75" s="14">
        <v>-143.08000000000001</v>
      </c>
      <c r="M75" s="126"/>
      <c r="N75" s="128"/>
    </row>
    <row r="76" spans="5:14" x14ac:dyDescent="0.25">
      <c r="E76" s="14">
        <v>-257.17</v>
      </c>
    </row>
    <row r="77" spans="5:14" x14ac:dyDescent="0.25">
      <c r="E77" s="14">
        <v>-152.87</v>
      </c>
    </row>
    <row r="78" spans="5:14" x14ac:dyDescent="0.25">
      <c r="E78" s="14">
        <v>-244.01</v>
      </c>
    </row>
    <row r="79" spans="5:14" x14ac:dyDescent="0.25">
      <c r="E79" s="14">
        <v>-150.03</v>
      </c>
    </row>
    <row r="80" spans="5:14" x14ac:dyDescent="0.25">
      <c r="E80" s="14">
        <v>-1391.95</v>
      </c>
    </row>
    <row r="81" spans="5:5" ht="21" x14ac:dyDescent="0.35">
      <c r="E81" s="88">
        <v>-157.81</v>
      </c>
    </row>
    <row r="82" spans="5:5" ht="21" x14ac:dyDescent="0.35">
      <c r="E82" s="88">
        <v>-155.26</v>
      </c>
    </row>
    <row r="83" spans="5:5" ht="21" x14ac:dyDescent="0.35">
      <c r="E83" s="88">
        <v>-189.15</v>
      </c>
    </row>
    <row r="84" spans="5:5" ht="21" x14ac:dyDescent="0.35">
      <c r="E84" s="88">
        <v>-174.92</v>
      </c>
    </row>
    <row r="85" spans="5:5" ht="21" x14ac:dyDescent="0.35">
      <c r="E85" s="88">
        <v>-279.52</v>
      </c>
    </row>
    <row r="86" spans="5:5" ht="21" x14ac:dyDescent="0.35">
      <c r="E86" s="88">
        <v>-188.31</v>
      </c>
    </row>
    <row r="87" spans="5:5" ht="21" x14ac:dyDescent="0.35">
      <c r="E87" s="88">
        <v>-381.14</v>
      </c>
    </row>
    <row r="88" spans="5:5" ht="21" x14ac:dyDescent="0.35">
      <c r="E88" s="88">
        <v>-144.01</v>
      </c>
    </row>
    <row r="89" spans="5:5" ht="21" x14ac:dyDescent="0.35">
      <c r="E89" s="88">
        <v>-191.64</v>
      </c>
    </row>
    <row r="90" spans="5:5" ht="21" x14ac:dyDescent="0.35">
      <c r="E90" s="88">
        <v>-418.44</v>
      </c>
    </row>
    <row r="91" spans="5:5" ht="21" x14ac:dyDescent="0.35">
      <c r="E91" s="88">
        <v>-493.99</v>
      </c>
    </row>
    <row r="92" spans="5:5" ht="21" x14ac:dyDescent="0.35">
      <c r="E92" s="88">
        <v>-224.06</v>
      </c>
    </row>
    <row r="93" spans="5:5" ht="21" x14ac:dyDescent="0.35">
      <c r="E93" s="88">
        <v>-740.33</v>
      </c>
    </row>
    <row r="94" spans="5:5" ht="21" x14ac:dyDescent="0.35">
      <c r="E94" s="88">
        <v>-595.5</v>
      </c>
    </row>
    <row r="95" spans="5:5" ht="21" x14ac:dyDescent="0.35">
      <c r="E95" s="88">
        <v>-414.84</v>
      </c>
    </row>
    <row r="96" spans="5:5" ht="26.25" x14ac:dyDescent="0.4">
      <c r="E96" s="95">
        <v>-611.01</v>
      </c>
    </row>
    <row r="97" spans="5:5" ht="26.25" x14ac:dyDescent="0.4">
      <c r="E97" s="96">
        <v>-1289.03</v>
      </c>
    </row>
    <row r="98" spans="5:5" ht="26.25" x14ac:dyDescent="0.4">
      <c r="E98" s="95">
        <v>-1973.87</v>
      </c>
    </row>
    <row r="99" spans="5:5" ht="26.25" x14ac:dyDescent="0.4">
      <c r="E99" s="95">
        <v>-265.19</v>
      </c>
    </row>
    <row r="100" spans="5:5" ht="26.25" x14ac:dyDescent="0.4">
      <c r="E100" s="95">
        <v>-193.01</v>
      </c>
    </row>
    <row r="101" spans="5:5" ht="26.25" x14ac:dyDescent="0.4">
      <c r="E101" s="95">
        <v>-180.74</v>
      </c>
    </row>
    <row r="102" spans="5:5" ht="26.25" x14ac:dyDescent="0.4">
      <c r="E102" s="95">
        <v>-207.78</v>
      </c>
    </row>
    <row r="103" spans="5:5" ht="21" x14ac:dyDescent="0.35">
      <c r="E103" s="109">
        <v>-1212.5999999999999</v>
      </c>
    </row>
    <row r="104" spans="5:5" ht="21" x14ac:dyDescent="0.35">
      <c r="E104" s="109">
        <v>-388.2</v>
      </c>
    </row>
    <row r="105" spans="5:5" ht="21" x14ac:dyDescent="0.35">
      <c r="E105" s="109">
        <v>-233.48</v>
      </c>
    </row>
    <row r="106" spans="5:5" ht="21" x14ac:dyDescent="0.35">
      <c r="E106" s="109">
        <v>-2256</v>
      </c>
    </row>
    <row r="107" spans="5:5" ht="21" x14ac:dyDescent="0.35">
      <c r="E107" s="88">
        <v>-746.03</v>
      </c>
    </row>
    <row r="108" spans="5:5" ht="21" x14ac:dyDescent="0.35">
      <c r="E108" s="88">
        <v>-105.94</v>
      </c>
    </row>
    <row r="109" spans="5:5" ht="21" x14ac:dyDescent="0.35">
      <c r="E109" s="88">
        <v>-278.62</v>
      </c>
    </row>
    <row r="110" spans="5:5" ht="21" x14ac:dyDescent="0.35">
      <c r="E110" s="88">
        <v>-195.06</v>
      </c>
    </row>
    <row r="111" spans="5:5" ht="21" x14ac:dyDescent="0.35">
      <c r="E111" s="88">
        <v>-2256</v>
      </c>
    </row>
    <row r="112" spans="5:5" ht="21" x14ac:dyDescent="0.35">
      <c r="E112" s="88">
        <v>-325.87</v>
      </c>
    </row>
    <row r="113" spans="5:5" ht="21" x14ac:dyDescent="0.35">
      <c r="E113" s="88">
        <v>-533.51</v>
      </c>
    </row>
    <row r="114" spans="5:5" ht="21" x14ac:dyDescent="0.35">
      <c r="E114" s="88">
        <v>-641.34</v>
      </c>
    </row>
    <row r="115" spans="5:5" ht="21" x14ac:dyDescent="0.35">
      <c r="E115" s="88">
        <v>-267.29000000000002</v>
      </c>
    </row>
    <row r="116" spans="5:5" ht="21" x14ac:dyDescent="0.35">
      <c r="E116" s="88">
        <v>-75.38</v>
      </c>
    </row>
    <row r="117" spans="5:5" ht="21" x14ac:dyDescent="0.35">
      <c r="E117" s="88">
        <v>-2210.88</v>
      </c>
    </row>
    <row r="118" spans="5:5" ht="21" x14ac:dyDescent="0.35">
      <c r="E118" s="88">
        <v>-230.17</v>
      </c>
    </row>
    <row r="119" spans="5:5" ht="21" x14ac:dyDescent="0.35">
      <c r="E119" s="88">
        <v>-252.4</v>
      </c>
    </row>
    <row r="120" spans="5:5" ht="21" x14ac:dyDescent="0.35">
      <c r="E120" s="88">
        <v>-271.91000000000003</v>
      </c>
    </row>
    <row r="121" spans="5:5" ht="21" x14ac:dyDescent="0.35">
      <c r="E121" s="88">
        <v>-1111.54</v>
      </c>
    </row>
    <row r="122" spans="5:5" x14ac:dyDescent="0.25">
      <c r="E122" s="20">
        <f>SUM(E46:E121)</f>
        <v>-33640.089999999989</v>
      </c>
    </row>
  </sheetData>
  <mergeCells count="2">
    <mergeCell ref="A2:B2"/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D1E6B-B210-48E9-8093-EB3E7EEEF9EA}">
  <dimension ref="A1:K56"/>
  <sheetViews>
    <sheetView workbookViewId="0">
      <selection activeCell="G17" sqref="G17"/>
    </sheetView>
  </sheetViews>
  <sheetFormatPr defaultRowHeight="15" x14ac:dyDescent="0.25"/>
  <cols>
    <col min="1" max="1" width="17.140625" customWidth="1"/>
    <col min="2" max="3" width="14.42578125" customWidth="1"/>
    <col min="4" max="4" width="15.140625" customWidth="1"/>
    <col min="5" max="5" width="14.85546875" customWidth="1"/>
    <col min="6" max="6" width="15.7109375" customWidth="1"/>
    <col min="7" max="7" width="13.5703125" customWidth="1"/>
    <col min="8" max="8" width="14.42578125" customWidth="1"/>
    <col min="9" max="9" width="20.85546875" customWidth="1"/>
    <col min="10" max="10" width="16.140625" customWidth="1"/>
    <col min="11" max="11" width="11.28515625" customWidth="1"/>
  </cols>
  <sheetData>
    <row r="1" spans="1:7" x14ac:dyDescent="0.25">
      <c r="A1" s="186" t="s">
        <v>111</v>
      </c>
      <c r="B1" s="186" t="s">
        <v>112</v>
      </c>
      <c r="C1" s="186" t="s">
        <v>113</v>
      </c>
      <c r="D1" s="186" t="s">
        <v>115</v>
      </c>
      <c r="E1" s="186" t="s">
        <v>114</v>
      </c>
      <c r="F1" s="186" t="s">
        <v>116</v>
      </c>
      <c r="G1" s="186" t="s">
        <v>117</v>
      </c>
    </row>
    <row r="2" spans="1:7" x14ac:dyDescent="0.25">
      <c r="A2" s="187">
        <v>450</v>
      </c>
      <c r="B2" s="187">
        <v>1222</v>
      </c>
      <c r="C2" s="187">
        <v>400</v>
      </c>
      <c r="D2" s="187">
        <v>300</v>
      </c>
      <c r="E2" s="187">
        <v>1800</v>
      </c>
      <c r="F2" s="187">
        <v>316</v>
      </c>
      <c r="G2" s="187">
        <v>870</v>
      </c>
    </row>
    <row r="3" spans="1:7" x14ac:dyDescent="0.25">
      <c r="A3" s="187">
        <v>550</v>
      </c>
      <c r="B3" s="187">
        <v>495</v>
      </c>
      <c r="C3" s="187">
        <v>400</v>
      </c>
      <c r="D3" s="187">
        <v>250</v>
      </c>
      <c r="E3" s="187">
        <v>2000</v>
      </c>
      <c r="F3" s="186"/>
      <c r="G3" s="186"/>
    </row>
    <row r="4" spans="1:7" x14ac:dyDescent="0.25">
      <c r="A4" s="187">
        <v>350</v>
      </c>
      <c r="B4" s="187">
        <v>55</v>
      </c>
      <c r="C4" s="187">
        <v>500</v>
      </c>
      <c r="D4" s="187">
        <v>150</v>
      </c>
      <c r="E4" s="187">
        <v>230</v>
      </c>
      <c r="F4" s="186"/>
      <c r="G4" s="186"/>
    </row>
    <row r="5" spans="1:7" x14ac:dyDescent="0.25">
      <c r="A5" s="187">
        <v>300</v>
      </c>
      <c r="B5" s="187">
        <v>550</v>
      </c>
      <c r="C5" s="187">
        <v>500</v>
      </c>
      <c r="D5" s="187">
        <v>300</v>
      </c>
      <c r="E5" s="187"/>
      <c r="F5" s="186"/>
      <c r="G5" s="186"/>
    </row>
    <row r="6" spans="1:7" x14ac:dyDescent="0.25">
      <c r="A6" s="187">
        <v>500</v>
      </c>
      <c r="B6" s="187">
        <v>400</v>
      </c>
      <c r="C6" s="187">
        <v>300</v>
      </c>
      <c r="D6" s="187">
        <v>200</v>
      </c>
      <c r="E6" s="187"/>
      <c r="F6" s="186"/>
      <c r="G6" s="186"/>
    </row>
    <row r="7" spans="1:7" x14ac:dyDescent="0.25">
      <c r="A7" s="187">
        <v>300</v>
      </c>
      <c r="B7" s="187">
        <v>600</v>
      </c>
      <c r="C7" s="187">
        <v>500</v>
      </c>
      <c r="D7" s="187">
        <v>65</v>
      </c>
      <c r="E7" s="187"/>
      <c r="F7" s="186"/>
      <c r="G7" s="186"/>
    </row>
    <row r="8" spans="1:7" x14ac:dyDescent="0.25">
      <c r="A8" s="187">
        <v>350</v>
      </c>
      <c r="B8" s="187"/>
      <c r="C8" s="187">
        <v>350</v>
      </c>
      <c r="D8" s="187">
        <v>250</v>
      </c>
      <c r="E8" s="187"/>
      <c r="F8" s="186"/>
      <c r="G8" s="186"/>
    </row>
    <row r="9" spans="1:7" x14ac:dyDescent="0.25">
      <c r="A9" s="187">
        <v>188</v>
      </c>
      <c r="B9" s="187"/>
      <c r="C9" s="187">
        <v>700</v>
      </c>
      <c r="D9" s="187">
        <v>400</v>
      </c>
      <c r="E9" s="187"/>
      <c r="F9" s="186"/>
      <c r="G9" s="186"/>
    </row>
    <row r="10" spans="1:7" x14ac:dyDescent="0.25">
      <c r="A10" s="187"/>
      <c r="B10" s="187"/>
      <c r="C10" s="187">
        <v>508</v>
      </c>
      <c r="D10" s="187">
        <v>350</v>
      </c>
      <c r="E10" s="187"/>
      <c r="F10" s="186"/>
      <c r="G10" s="186"/>
    </row>
    <row r="11" spans="1:7" x14ac:dyDescent="0.25">
      <c r="A11" s="187"/>
      <c r="B11" s="187"/>
      <c r="C11" s="187"/>
      <c r="D11" s="187"/>
      <c r="E11" s="187"/>
      <c r="F11" s="186"/>
      <c r="G11" s="186"/>
    </row>
    <row r="12" spans="1:7" x14ac:dyDescent="0.25">
      <c r="A12" s="187">
        <f t="shared" ref="A12:G12" si="0">SUM(A2:A11)</f>
        <v>2988</v>
      </c>
      <c r="B12" s="187">
        <f t="shared" si="0"/>
        <v>3322</v>
      </c>
      <c r="C12" s="187">
        <f t="shared" si="0"/>
        <v>4158</v>
      </c>
      <c r="D12" s="187">
        <f t="shared" si="0"/>
        <v>2265</v>
      </c>
      <c r="E12" s="187">
        <f t="shared" si="0"/>
        <v>4030</v>
      </c>
      <c r="F12" s="187">
        <f t="shared" si="0"/>
        <v>316</v>
      </c>
      <c r="G12" s="187">
        <f t="shared" si="0"/>
        <v>870</v>
      </c>
    </row>
    <row r="13" spans="1:7" x14ac:dyDescent="0.25">
      <c r="A13" s="192" t="s">
        <v>118</v>
      </c>
      <c r="B13" s="22">
        <f>A12+B12+C12+D12+E12+F12+G12</f>
        <v>17949</v>
      </c>
    </row>
    <row r="14" spans="1:7" x14ac:dyDescent="0.25">
      <c r="A14" s="6" t="s">
        <v>119</v>
      </c>
      <c r="B14" s="187">
        <f>9000+7930</f>
        <v>16930</v>
      </c>
    </row>
    <row r="15" spans="1:7" x14ac:dyDescent="0.25">
      <c r="A15" s="6" t="s">
        <v>120</v>
      </c>
      <c r="B15" s="187">
        <f>B13-B14</f>
        <v>1019</v>
      </c>
    </row>
    <row r="18" spans="1:11" x14ac:dyDescent="0.25">
      <c r="A18" s="186" t="s">
        <v>121</v>
      </c>
      <c r="B18" s="186" t="s">
        <v>122</v>
      </c>
      <c r="C18" s="186" t="s">
        <v>123</v>
      </c>
      <c r="D18" s="186" t="s">
        <v>117</v>
      </c>
      <c r="E18" s="186" t="s">
        <v>124</v>
      </c>
    </row>
    <row r="19" spans="1:11" x14ac:dyDescent="0.25">
      <c r="A19" s="186">
        <v>500</v>
      </c>
      <c r="B19" s="186">
        <v>854</v>
      </c>
      <c r="C19" s="186">
        <v>900</v>
      </c>
      <c r="D19" s="186">
        <v>1221</v>
      </c>
      <c r="E19" s="186">
        <v>2438</v>
      </c>
    </row>
    <row r="20" spans="1:11" x14ac:dyDescent="0.25">
      <c r="A20" s="186">
        <v>450</v>
      </c>
      <c r="B20" s="186">
        <v>1000</v>
      </c>
      <c r="C20" s="186">
        <v>1037</v>
      </c>
      <c r="D20" s="186"/>
      <c r="E20" s="186"/>
      <c r="I20" s="185" t="s">
        <v>125</v>
      </c>
      <c r="J20" s="185">
        <v>194881</v>
      </c>
      <c r="K20" s="185" t="s">
        <v>126</v>
      </c>
    </row>
    <row r="21" spans="1:11" x14ac:dyDescent="0.25">
      <c r="A21" s="186">
        <v>410</v>
      </c>
      <c r="B21" s="186"/>
      <c r="C21" s="186"/>
      <c r="D21" s="186"/>
      <c r="E21" s="186"/>
      <c r="I21" s="185" t="s">
        <v>128</v>
      </c>
      <c r="J21" s="185">
        <v>529744</v>
      </c>
      <c r="K21" s="185" t="s">
        <v>127</v>
      </c>
    </row>
    <row r="22" spans="1:11" x14ac:dyDescent="0.25">
      <c r="A22" s="186"/>
      <c r="B22" s="186"/>
      <c r="C22" s="186"/>
      <c r="D22" s="186"/>
      <c r="E22" s="186"/>
    </row>
    <row r="23" spans="1:11" x14ac:dyDescent="0.25">
      <c r="A23" s="186"/>
      <c r="B23" s="186"/>
      <c r="C23" s="186"/>
      <c r="D23" s="186"/>
      <c r="E23" s="186"/>
    </row>
    <row r="24" spans="1:11" x14ac:dyDescent="0.25">
      <c r="A24" s="186"/>
      <c r="B24" s="186"/>
      <c r="C24" s="186"/>
      <c r="D24" s="186"/>
      <c r="E24" s="186"/>
    </row>
    <row r="25" spans="1:11" x14ac:dyDescent="0.25">
      <c r="A25" s="186"/>
      <c r="B25" s="186"/>
      <c r="C25" s="186"/>
      <c r="D25" s="186"/>
      <c r="E25" s="186"/>
    </row>
    <row r="26" spans="1:11" x14ac:dyDescent="0.25">
      <c r="A26" s="186"/>
      <c r="B26" s="186"/>
      <c r="C26" s="186"/>
      <c r="D26" s="186"/>
      <c r="E26" s="186"/>
    </row>
    <row r="27" spans="1:11" x14ac:dyDescent="0.25">
      <c r="A27" s="186">
        <f>SUM(A19:A26)</f>
        <v>1360</v>
      </c>
      <c r="B27" s="186">
        <f>SUM(B19:B26)</f>
        <v>1854</v>
      </c>
      <c r="C27" s="186">
        <f>SUM(C19:C26)</f>
        <v>1937</v>
      </c>
      <c r="D27" s="186">
        <f>SUM(D19:D26)</f>
        <v>1221</v>
      </c>
      <c r="E27" s="186">
        <f>SUM(E19:E26)</f>
        <v>2438</v>
      </c>
    </row>
    <row r="28" spans="1:11" x14ac:dyDescent="0.25">
      <c r="I28" t="s">
        <v>133</v>
      </c>
      <c r="J28">
        <v>579056</v>
      </c>
      <c r="K28" t="s">
        <v>132</v>
      </c>
    </row>
    <row r="29" spans="1:11" ht="15.75" thickBot="1" x14ac:dyDescent="0.3">
      <c r="I29" t="s">
        <v>135</v>
      </c>
      <c r="K29" t="s">
        <v>134</v>
      </c>
    </row>
    <row r="30" spans="1:11" x14ac:dyDescent="0.25">
      <c r="A30" s="188" t="s">
        <v>118</v>
      </c>
      <c r="B30" s="191">
        <f>A27+B27+C27+D27+E27</f>
        <v>8810</v>
      </c>
      <c r="G30" s="713" t="s">
        <v>129</v>
      </c>
      <c r="H30" s="713"/>
    </row>
    <row r="31" spans="1:11" x14ac:dyDescent="0.25">
      <c r="A31" s="40" t="s">
        <v>119</v>
      </c>
      <c r="B31" s="14">
        <v>7960</v>
      </c>
      <c r="G31" s="6" t="s">
        <v>122</v>
      </c>
      <c r="H31" s="193">
        <v>223</v>
      </c>
    </row>
    <row r="32" spans="1:11" ht="15.75" thickBot="1" x14ac:dyDescent="0.3">
      <c r="A32" s="79" t="s">
        <v>120</v>
      </c>
      <c r="B32" s="16">
        <f>B30-B31</f>
        <v>850</v>
      </c>
      <c r="G32" s="6" t="s">
        <v>123</v>
      </c>
      <c r="H32" s="193">
        <v>35</v>
      </c>
      <c r="J32" t="s">
        <v>135</v>
      </c>
    </row>
    <row r="33" spans="1:10" x14ac:dyDescent="0.25">
      <c r="G33" s="6" t="s">
        <v>130</v>
      </c>
      <c r="H33" s="193">
        <v>32</v>
      </c>
      <c r="J33" t="s">
        <v>141</v>
      </c>
    </row>
    <row r="34" spans="1:10" x14ac:dyDescent="0.25">
      <c r="G34" s="6" t="s">
        <v>131</v>
      </c>
      <c r="H34" s="193">
        <v>168</v>
      </c>
    </row>
    <row r="35" spans="1:10" x14ac:dyDescent="0.25">
      <c r="G35" s="6" t="s">
        <v>112</v>
      </c>
      <c r="H35" s="193">
        <v>168</v>
      </c>
    </row>
    <row r="38" spans="1:10" x14ac:dyDescent="0.25">
      <c r="B38" s="254" t="s">
        <v>323</v>
      </c>
      <c r="C38" t="s">
        <v>324</v>
      </c>
    </row>
    <row r="39" spans="1:10" x14ac:dyDescent="0.25">
      <c r="B39" s="254" t="s">
        <v>325</v>
      </c>
      <c r="C39" t="s">
        <v>326</v>
      </c>
    </row>
    <row r="41" spans="1:10" ht="15.75" thickBot="1" x14ac:dyDescent="0.3"/>
    <row r="42" spans="1:10" x14ac:dyDescent="0.25">
      <c r="G42" s="500" t="s">
        <v>17</v>
      </c>
      <c r="H42" s="501" t="s">
        <v>457</v>
      </c>
      <c r="I42" s="501" t="s">
        <v>510</v>
      </c>
      <c r="J42" s="502" t="s">
        <v>511</v>
      </c>
    </row>
    <row r="43" spans="1:10" x14ac:dyDescent="0.25">
      <c r="G43" s="508" t="s">
        <v>512</v>
      </c>
      <c r="H43" s="503" t="s">
        <v>513</v>
      </c>
      <c r="I43" s="503"/>
      <c r="J43" s="504"/>
    </row>
    <row r="44" spans="1:10" x14ac:dyDescent="0.25">
      <c r="G44" s="508" t="s">
        <v>514</v>
      </c>
      <c r="H44" s="503" t="s">
        <v>515</v>
      </c>
      <c r="I44" s="503"/>
      <c r="J44" s="504"/>
    </row>
    <row r="45" spans="1:10" x14ac:dyDescent="0.25">
      <c r="G45" s="508" t="s">
        <v>516</v>
      </c>
      <c r="H45" s="503" t="s">
        <v>517</v>
      </c>
      <c r="I45" s="503"/>
      <c r="J45" s="504"/>
    </row>
    <row r="46" spans="1:10" ht="15.75" thickBot="1" x14ac:dyDescent="0.3">
      <c r="G46" s="505" t="s">
        <v>518</v>
      </c>
      <c r="H46" s="506" t="s">
        <v>519</v>
      </c>
      <c r="I46" s="506"/>
      <c r="J46" s="507"/>
    </row>
    <row r="47" spans="1:10" x14ac:dyDescent="0.25">
      <c r="A47" s="677" t="s">
        <v>376</v>
      </c>
      <c r="B47" s="677"/>
    </row>
    <row r="55" spans="5:6" ht="15.75" thickBot="1" x14ac:dyDescent="0.3"/>
    <row r="56" spans="5:6" ht="16.5" thickBot="1" x14ac:dyDescent="0.3">
      <c r="E56" s="510" t="s">
        <v>451</v>
      </c>
      <c r="F56" s="511" t="s">
        <v>458</v>
      </c>
    </row>
  </sheetData>
  <mergeCells count="2">
    <mergeCell ref="G30:H30"/>
    <mergeCell ref="A47:B4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E839-2384-4B41-94D0-8345A228C1DA}">
  <dimension ref="A1:T53"/>
  <sheetViews>
    <sheetView zoomScaleNormal="100" workbookViewId="0">
      <selection activeCell="O19" sqref="O19"/>
    </sheetView>
  </sheetViews>
  <sheetFormatPr defaultRowHeight="15" x14ac:dyDescent="0.25"/>
  <cols>
    <col min="2" max="2" width="16" customWidth="1"/>
    <col min="3" max="3" width="14.42578125" customWidth="1"/>
    <col min="5" max="5" width="9" customWidth="1"/>
    <col min="6" max="8" width="13.7109375" style="20" customWidth="1"/>
    <col min="12" max="12" width="14" customWidth="1"/>
    <col min="14" max="14" width="11.7109375" customWidth="1"/>
    <col min="15" max="15" width="13.7109375" style="20" customWidth="1"/>
    <col min="20" max="20" width="15.42578125" customWidth="1"/>
  </cols>
  <sheetData>
    <row r="1" spans="1:20" x14ac:dyDescent="0.25">
      <c r="A1" s="717" t="s">
        <v>443</v>
      </c>
      <c r="B1" s="718"/>
      <c r="D1" s="367"/>
      <c r="E1" s="713" t="s">
        <v>546</v>
      </c>
      <c r="F1" s="684"/>
      <c r="G1" s="546"/>
      <c r="H1" s="716" t="s">
        <v>551</v>
      </c>
      <c r="I1" s="716"/>
      <c r="K1" s="713" t="s">
        <v>545</v>
      </c>
      <c r="L1" s="713"/>
      <c r="N1" s="677" t="s">
        <v>442</v>
      </c>
      <c r="O1" s="677"/>
    </row>
    <row r="2" spans="1:20" x14ac:dyDescent="0.25">
      <c r="A2" s="427">
        <v>45374</v>
      </c>
      <c r="B2" s="451">
        <v>39132.25</v>
      </c>
      <c r="E2" s="423"/>
      <c r="F2" s="532">
        <v>473.41</v>
      </c>
      <c r="G2" s="547"/>
      <c r="H2" s="544"/>
      <c r="I2" s="534">
        <v>16053.29</v>
      </c>
      <c r="K2" s="423">
        <v>45313</v>
      </c>
      <c r="L2" s="64">
        <v>12509.67</v>
      </c>
      <c r="N2" s="677" t="s">
        <v>372</v>
      </c>
      <c r="O2" s="677"/>
    </row>
    <row r="3" spans="1:20" x14ac:dyDescent="0.25">
      <c r="A3" s="427"/>
      <c r="B3" s="451">
        <v>27442.2</v>
      </c>
      <c r="E3" s="423"/>
      <c r="F3" s="532">
        <v>3085.88</v>
      </c>
      <c r="G3" s="547"/>
      <c r="H3" s="544"/>
      <c r="I3" s="534"/>
      <c r="K3" s="423">
        <v>45313</v>
      </c>
      <c r="L3" s="64">
        <v>9741.99</v>
      </c>
      <c r="N3" s="714">
        <v>4935</v>
      </c>
      <c r="O3" s="715"/>
    </row>
    <row r="4" spans="1:20" x14ac:dyDescent="0.25">
      <c r="A4" s="427"/>
      <c r="B4" s="451">
        <v>28848.02</v>
      </c>
      <c r="E4" s="423"/>
      <c r="F4" s="532">
        <v>6494.41</v>
      </c>
      <c r="G4" s="547"/>
      <c r="H4" s="544"/>
      <c r="I4" s="534"/>
      <c r="K4" s="423">
        <v>45313</v>
      </c>
      <c r="L4" s="64">
        <v>13021.22</v>
      </c>
      <c r="N4" s="714">
        <v>8532.5499999999993</v>
      </c>
      <c r="O4" s="715"/>
    </row>
    <row r="5" spans="1:20" ht="15.75" thickBot="1" x14ac:dyDescent="0.3">
      <c r="A5" s="427"/>
      <c r="B5" s="451">
        <v>34638.11</v>
      </c>
      <c r="C5" s="20">
        <f>B5+B4+B3+B2+B14+B20</f>
        <v>168162</v>
      </c>
      <c r="E5" s="423"/>
      <c r="F5" s="532">
        <v>10182</v>
      </c>
      <c r="G5" s="547"/>
      <c r="H5" s="544"/>
      <c r="I5" s="534"/>
      <c r="K5" s="423">
        <v>45317</v>
      </c>
      <c r="L5" s="64">
        <v>12569.68</v>
      </c>
      <c r="N5" s="714">
        <v>13494.76</v>
      </c>
      <c r="O5" s="715"/>
    </row>
    <row r="6" spans="1:20" x14ac:dyDescent="0.25">
      <c r="A6" s="427"/>
      <c r="B6" s="426">
        <v>34727.86</v>
      </c>
      <c r="E6" s="423"/>
      <c r="F6" s="532">
        <v>13992.95</v>
      </c>
      <c r="G6" s="547"/>
      <c r="H6" s="544"/>
      <c r="I6" s="534"/>
      <c r="K6" s="423">
        <v>45317</v>
      </c>
      <c r="L6" s="64">
        <v>8934.44</v>
      </c>
      <c r="N6" s="714">
        <v>7490.39</v>
      </c>
      <c r="O6" s="715"/>
      <c r="T6" s="625">
        <v>39132.25</v>
      </c>
    </row>
    <row r="7" spans="1:20" x14ac:dyDescent="0.25">
      <c r="A7" s="427"/>
      <c r="B7" s="426">
        <v>31287.82</v>
      </c>
      <c r="C7" s="20"/>
      <c r="E7" s="423"/>
      <c r="F7" s="532">
        <v>12878.55</v>
      </c>
      <c r="G7" s="547"/>
      <c r="H7" s="544"/>
      <c r="I7" s="534"/>
      <c r="K7" s="423">
        <v>45317</v>
      </c>
      <c r="L7" s="64">
        <v>3592</v>
      </c>
      <c r="N7" s="714">
        <v>12444.49</v>
      </c>
      <c r="O7" s="715"/>
      <c r="T7" s="626">
        <v>27442.2</v>
      </c>
    </row>
    <row r="8" spans="1:20" x14ac:dyDescent="0.25">
      <c r="A8" s="427"/>
      <c r="B8" s="426">
        <v>30195.88</v>
      </c>
      <c r="E8" s="423"/>
      <c r="F8" s="532">
        <v>10404.870000000001</v>
      </c>
      <c r="G8" s="547"/>
      <c r="H8" s="544"/>
      <c r="I8" s="534"/>
      <c r="K8" s="423">
        <v>45322</v>
      </c>
      <c r="L8" s="64">
        <v>7470.79</v>
      </c>
      <c r="N8" s="714">
        <v>8422.58</v>
      </c>
      <c r="O8" s="715"/>
      <c r="T8" s="626">
        <v>28848.02</v>
      </c>
    </row>
    <row r="9" spans="1:20" x14ac:dyDescent="0.25">
      <c r="A9" s="427"/>
      <c r="B9" s="426">
        <v>35433.46</v>
      </c>
      <c r="C9" s="624"/>
      <c r="E9" s="423"/>
      <c r="F9" s="532">
        <v>11190.36</v>
      </c>
      <c r="G9" s="547"/>
      <c r="H9" s="544"/>
      <c r="I9" s="534"/>
      <c r="K9" s="423">
        <v>45322</v>
      </c>
      <c r="L9" s="64">
        <v>8141.36</v>
      </c>
      <c r="N9" s="714">
        <v>23397.7</v>
      </c>
      <c r="O9" s="715"/>
      <c r="T9" s="626">
        <v>34638.11</v>
      </c>
    </row>
    <row r="10" spans="1:20" x14ac:dyDescent="0.25">
      <c r="A10" s="427"/>
      <c r="B10" s="426">
        <v>29440.25</v>
      </c>
      <c r="E10" s="423"/>
      <c r="F10" s="532">
        <v>15698.54</v>
      </c>
      <c r="G10" s="547"/>
      <c r="H10" s="544"/>
      <c r="I10" s="534"/>
      <c r="K10" s="423" t="s">
        <v>27</v>
      </c>
      <c r="L10" s="64">
        <f>SUM(L2:L9)</f>
        <v>75981.149999999994</v>
      </c>
      <c r="N10" s="714">
        <v>6621.58</v>
      </c>
      <c r="O10" s="715"/>
      <c r="T10" s="626">
        <v>27608.27</v>
      </c>
    </row>
    <row r="11" spans="1:20" x14ac:dyDescent="0.25">
      <c r="A11" s="427"/>
      <c r="B11" s="426">
        <v>35565.589999999997</v>
      </c>
      <c r="E11" s="423"/>
      <c r="F11" s="532">
        <v>9674.76</v>
      </c>
      <c r="G11" s="547"/>
      <c r="H11" s="544"/>
      <c r="I11" s="534"/>
      <c r="K11" s="423"/>
      <c r="L11" s="64"/>
      <c r="N11" s="714">
        <v>5658.01</v>
      </c>
      <c r="O11" s="715"/>
      <c r="T11" s="626">
        <v>10493.15</v>
      </c>
    </row>
    <row r="12" spans="1:20" ht="15.75" thickBot="1" x14ac:dyDescent="0.3">
      <c r="A12" s="427"/>
      <c r="B12" s="426">
        <v>40960.71</v>
      </c>
      <c r="C12">
        <v>168162</v>
      </c>
      <c r="E12" s="423"/>
      <c r="F12" s="532">
        <v>11099.46</v>
      </c>
      <c r="G12" s="547"/>
      <c r="H12" s="544"/>
      <c r="I12" s="534"/>
      <c r="K12" s="423"/>
      <c r="L12" s="64"/>
      <c r="N12" s="714">
        <v>9757.35</v>
      </c>
      <c r="O12" s="715"/>
      <c r="T12" s="627">
        <f>SUM(T6:T11)</f>
        <v>168162</v>
      </c>
    </row>
    <row r="13" spans="1:20" x14ac:dyDescent="0.25">
      <c r="A13" s="427"/>
      <c r="B13" s="426">
        <v>39554.81</v>
      </c>
      <c r="C13" s="20">
        <f>C12-C5</f>
        <v>0</v>
      </c>
      <c r="E13" s="423"/>
      <c r="F13" s="542">
        <v>15406.36</v>
      </c>
      <c r="G13" s="548"/>
      <c r="H13" s="545"/>
      <c r="I13" s="534"/>
      <c r="K13" s="423"/>
      <c r="L13" s="528"/>
      <c r="N13" s="721" t="s">
        <v>44</v>
      </c>
      <c r="O13" s="722"/>
    </row>
    <row r="14" spans="1:20" x14ac:dyDescent="0.25">
      <c r="A14" s="427"/>
      <c r="B14" s="451">
        <v>27608.27</v>
      </c>
      <c r="C14">
        <v>10193.15</v>
      </c>
      <c r="E14" s="6" t="s">
        <v>27</v>
      </c>
      <c r="F14" s="542">
        <f>SUM(F2:F13)</f>
        <v>120581.55</v>
      </c>
      <c r="G14" s="548"/>
      <c r="H14" s="545"/>
      <c r="I14" s="534"/>
      <c r="K14" s="6"/>
      <c r="L14" s="193"/>
      <c r="N14" s="721">
        <f>SUM(N3:N13)</f>
        <v>100754.41</v>
      </c>
      <c r="O14" s="685"/>
    </row>
    <row r="15" spans="1:20" x14ac:dyDescent="0.25">
      <c r="A15" s="427"/>
      <c r="B15" s="426">
        <v>26592.94</v>
      </c>
      <c r="E15" s="6"/>
      <c r="F15" s="543"/>
      <c r="G15" s="549"/>
      <c r="H15" s="537"/>
      <c r="I15" s="534"/>
      <c r="K15" s="6"/>
      <c r="L15" s="193"/>
      <c r="N15" s="6"/>
      <c r="O15" s="193"/>
    </row>
    <row r="16" spans="1:20" x14ac:dyDescent="0.25">
      <c r="A16" s="427"/>
      <c r="B16" s="426">
        <v>37000.620000000003</v>
      </c>
      <c r="E16" s="6"/>
      <c r="F16" s="193"/>
      <c r="G16" s="541"/>
      <c r="H16" s="537"/>
      <c r="I16" s="534"/>
      <c r="K16" s="6"/>
      <c r="L16" s="193"/>
      <c r="N16" s="6"/>
      <c r="O16" s="193"/>
    </row>
    <row r="17" spans="1:15" x14ac:dyDescent="0.25">
      <c r="A17" s="427"/>
      <c r="B17" s="426">
        <v>41009.550000000003</v>
      </c>
      <c r="E17" s="6"/>
      <c r="F17" s="193"/>
      <c r="G17" s="541"/>
      <c r="H17" s="537"/>
      <c r="I17" s="534"/>
      <c r="K17" s="6"/>
      <c r="L17" s="193"/>
      <c r="N17" s="6"/>
      <c r="O17" s="193"/>
    </row>
    <row r="18" spans="1:15" x14ac:dyDescent="0.25">
      <c r="A18" s="427"/>
      <c r="B18" s="426">
        <v>26105.62</v>
      </c>
      <c r="E18" s="6"/>
      <c r="F18" s="193"/>
      <c r="G18" s="541"/>
      <c r="H18" s="537"/>
      <c r="I18" s="534"/>
      <c r="K18" s="6"/>
      <c r="L18" s="193"/>
      <c r="N18" s="6"/>
      <c r="O18" s="193"/>
    </row>
    <row r="19" spans="1:15" x14ac:dyDescent="0.25">
      <c r="A19" s="427"/>
      <c r="B19" s="426">
        <v>44160.35</v>
      </c>
      <c r="E19" s="6"/>
      <c r="F19" s="193"/>
      <c r="G19" s="541"/>
      <c r="H19" s="537"/>
      <c r="I19" s="534"/>
      <c r="K19" s="6"/>
      <c r="L19" s="193"/>
      <c r="N19" s="6"/>
      <c r="O19" s="193"/>
    </row>
    <row r="20" spans="1:15" x14ac:dyDescent="0.25">
      <c r="A20" s="427"/>
      <c r="B20" s="451">
        <v>10493.15</v>
      </c>
      <c r="E20" s="6"/>
      <c r="F20" s="193"/>
      <c r="G20" s="541"/>
      <c r="H20" s="537"/>
      <c r="I20" s="534"/>
      <c r="K20" s="6"/>
      <c r="L20" s="193"/>
      <c r="N20" s="6"/>
      <c r="O20" s="193"/>
    </row>
    <row r="21" spans="1:15" x14ac:dyDescent="0.25">
      <c r="A21" s="427"/>
      <c r="B21" s="426"/>
      <c r="C21" s="20"/>
      <c r="E21" s="6"/>
      <c r="F21" s="193"/>
      <c r="G21" s="541"/>
      <c r="H21" s="537"/>
      <c r="I21" s="534"/>
      <c r="K21" s="6"/>
      <c r="L21" s="193"/>
      <c r="N21" s="6"/>
      <c r="O21" s="193"/>
    </row>
    <row r="22" spans="1:15" x14ac:dyDescent="0.25">
      <c r="A22" s="427"/>
      <c r="B22" s="426"/>
      <c r="E22" s="6"/>
      <c r="F22" s="193"/>
      <c r="G22" s="541"/>
      <c r="H22" s="537"/>
      <c r="I22" s="534"/>
      <c r="K22" s="6"/>
      <c r="L22" s="193"/>
      <c r="N22" s="6"/>
      <c r="O22" s="193"/>
    </row>
    <row r="23" spans="1:15" x14ac:dyDescent="0.25">
      <c r="A23" s="427"/>
      <c r="B23" s="426"/>
      <c r="E23" s="6"/>
      <c r="F23" s="193"/>
      <c r="G23" s="541"/>
      <c r="H23" s="537"/>
      <c r="I23" s="534"/>
      <c r="K23" s="6"/>
      <c r="L23" s="193"/>
      <c r="N23" s="6"/>
      <c r="O23" s="193"/>
    </row>
    <row r="24" spans="1:15" x14ac:dyDescent="0.25">
      <c r="A24" s="427"/>
      <c r="B24" s="426"/>
      <c r="E24" s="6"/>
      <c r="F24" s="193"/>
      <c r="G24" s="541"/>
      <c r="H24" s="537"/>
      <c r="I24" s="534"/>
      <c r="K24" s="6"/>
      <c r="L24" s="193"/>
      <c r="N24" s="6"/>
      <c r="O24" s="193"/>
    </row>
    <row r="25" spans="1:15" x14ac:dyDescent="0.25">
      <c r="A25" s="189"/>
      <c r="B25" s="426"/>
      <c r="C25" s="20">
        <f>C13-C14-C15-C16-C17-C18-C19-C20-C21-C22-C23-C24</f>
        <v>-10193.15</v>
      </c>
      <c r="E25" s="6"/>
      <c r="F25" s="193"/>
      <c r="G25" s="541"/>
      <c r="H25" s="537"/>
      <c r="I25" s="534"/>
      <c r="K25" s="6"/>
      <c r="L25" s="193"/>
      <c r="N25" s="6"/>
      <c r="O25" s="193"/>
    </row>
    <row r="26" spans="1:15" x14ac:dyDescent="0.25">
      <c r="A26" s="189"/>
      <c r="B26" s="190"/>
      <c r="E26" s="6"/>
      <c r="F26" s="193"/>
      <c r="G26" s="541"/>
      <c r="H26" s="537"/>
      <c r="I26" s="534"/>
      <c r="K26" s="6"/>
      <c r="L26" s="193"/>
      <c r="N26" s="6"/>
      <c r="O26" s="193"/>
    </row>
    <row r="27" spans="1:15" x14ac:dyDescent="0.25">
      <c r="A27" s="189"/>
      <c r="B27" s="190"/>
      <c r="E27" s="6"/>
      <c r="F27" s="193"/>
      <c r="G27" s="541"/>
      <c r="H27" s="537"/>
      <c r="I27" s="534"/>
      <c r="K27" s="6"/>
      <c r="L27" s="193"/>
      <c r="N27" s="6"/>
      <c r="O27" s="193"/>
    </row>
    <row r="28" spans="1:15" x14ac:dyDescent="0.25">
      <c r="A28" s="189"/>
      <c r="B28" s="190"/>
      <c r="E28" s="6"/>
      <c r="F28" s="193"/>
      <c r="G28" s="541"/>
      <c r="H28" s="537"/>
      <c r="I28" s="534"/>
      <c r="K28" s="6"/>
      <c r="L28" s="193"/>
      <c r="N28" s="6"/>
      <c r="O28" s="193"/>
    </row>
    <row r="29" spans="1:15" x14ac:dyDescent="0.25">
      <c r="A29" s="189"/>
      <c r="B29" s="190"/>
      <c r="E29" s="6"/>
      <c r="F29" s="193"/>
      <c r="G29" s="541"/>
      <c r="H29" s="537"/>
      <c r="I29" s="534"/>
      <c r="K29" s="6"/>
      <c r="L29" s="193"/>
      <c r="N29" s="6"/>
      <c r="O29" s="193"/>
    </row>
    <row r="30" spans="1:15" ht="15.75" thickBot="1" x14ac:dyDescent="0.3">
      <c r="A30" s="79" t="s">
        <v>27</v>
      </c>
      <c r="B30" s="163">
        <f>SUM(B2:B29)</f>
        <v>620197.46</v>
      </c>
      <c r="E30" s="6"/>
      <c r="F30" s="193">
        <f>SUM(F2:F29)</f>
        <v>241163.1</v>
      </c>
      <c r="G30" s="541"/>
      <c r="H30" s="537"/>
      <c r="I30" s="534"/>
      <c r="K30" s="6"/>
      <c r="L30" s="193">
        <f>SUM(L2:L29)</f>
        <v>151962.29999999999</v>
      </c>
      <c r="N30" s="6"/>
      <c r="O30" s="193">
        <f>SUM(O3:O29)</f>
        <v>0</v>
      </c>
    </row>
    <row r="31" spans="1:15" x14ac:dyDescent="0.25">
      <c r="O31" s="20">
        <v>150000</v>
      </c>
    </row>
    <row r="32" spans="1:15" x14ac:dyDescent="0.25">
      <c r="O32" s="20">
        <f>O30-O31</f>
        <v>-150000</v>
      </c>
    </row>
    <row r="35" spans="2:18" x14ac:dyDescent="0.25">
      <c r="B35" s="451">
        <v>26614.76</v>
      </c>
    </row>
    <row r="36" spans="2:18" x14ac:dyDescent="0.25">
      <c r="B36" s="451">
        <v>27277.27</v>
      </c>
    </row>
    <row r="37" spans="2:18" x14ac:dyDescent="0.25">
      <c r="B37" s="451">
        <v>28172.81</v>
      </c>
    </row>
    <row r="38" spans="2:18" x14ac:dyDescent="0.25">
      <c r="B38" s="451">
        <v>27303.14</v>
      </c>
    </row>
    <row r="39" spans="2:18" x14ac:dyDescent="0.25">
      <c r="B39" s="451">
        <v>20033.400000000001</v>
      </c>
    </row>
    <row r="40" spans="2:18" ht="15.75" thickBot="1" x14ac:dyDescent="0.3">
      <c r="B40" s="451">
        <v>22706.62</v>
      </c>
      <c r="L40" s="184">
        <v>45652</v>
      </c>
      <c r="M40">
        <v>33</v>
      </c>
      <c r="N40">
        <v>170.61</v>
      </c>
    </row>
    <row r="41" spans="2:18" x14ac:dyDescent="0.25">
      <c r="B41" s="451">
        <v>19000</v>
      </c>
      <c r="L41" s="184">
        <v>45656</v>
      </c>
      <c r="M41">
        <v>27</v>
      </c>
      <c r="N41">
        <v>139.59</v>
      </c>
      <c r="P41" s="527">
        <v>45652</v>
      </c>
      <c r="Q41" s="522">
        <v>33</v>
      </c>
      <c r="R41" s="521">
        <v>170.61</v>
      </c>
    </row>
    <row r="42" spans="2:18" x14ac:dyDescent="0.25">
      <c r="B42" s="452">
        <v>2942</v>
      </c>
      <c r="L42" s="184">
        <v>45293</v>
      </c>
      <c r="M42">
        <v>21</v>
      </c>
      <c r="N42">
        <v>108.57</v>
      </c>
      <c r="P42" s="80">
        <v>45656</v>
      </c>
      <c r="Q42" s="523">
        <v>27</v>
      </c>
      <c r="R42" s="524">
        <v>139.59</v>
      </c>
    </row>
    <row r="43" spans="2:18" x14ac:dyDescent="0.25">
      <c r="B43" s="20">
        <f>SUM(B35:B42)</f>
        <v>174050</v>
      </c>
      <c r="L43" s="184">
        <v>45297</v>
      </c>
      <c r="M43">
        <v>25</v>
      </c>
      <c r="N43">
        <v>129.25</v>
      </c>
      <c r="P43" s="80">
        <v>45293</v>
      </c>
      <c r="Q43" s="523">
        <v>21</v>
      </c>
      <c r="R43" s="524">
        <v>108.57</v>
      </c>
    </row>
    <row r="44" spans="2:18" ht="15.75" thickBot="1" x14ac:dyDescent="0.3">
      <c r="L44" s="184">
        <v>45306</v>
      </c>
      <c r="M44">
        <v>15</v>
      </c>
      <c r="N44">
        <v>77.099999999999994</v>
      </c>
      <c r="P44" s="80">
        <v>45297</v>
      </c>
      <c r="Q44" s="523">
        <v>25</v>
      </c>
      <c r="R44" s="524">
        <v>129.25</v>
      </c>
    </row>
    <row r="45" spans="2:18" x14ac:dyDescent="0.25">
      <c r="L45" s="529">
        <v>45309</v>
      </c>
      <c r="M45" s="530">
        <v>15</v>
      </c>
      <c r="N45" s="531">
        <v>77.099999999999994</v>
      </c>
      <c r="P45" s="80">
        <v>45306</v>
      </c>
      <c r="Q45" s="523">
        <v>15</v>
      </c>
      <c r="R45" s="524">
        <v>77.099999999999994</v>
      </c>
    </row>
    <row r="46" spans="2:18" x14ac:dyDescent="0.25">
      <c r="L46" s="189">
        <v>45311</v>
      </c>
      <c r="M46" s="6">
        <v>44.38</v>
      </c>
      <c r="N46" s="41">
        <v>228.11</v>
      </c>
      <c r="P46" s="80">
        <v>45313</v>
      </c>
      <c r="Q46" s="523">
        <v>10</v>
      </c>
      <c r="R46" s="524">
        <v>51.14</v>
      </c>
    </row>
    <row r="47" spans="2:18" ht="15.75" thickBot="1" x14ac:dyDescent="0.3">
      <c r="B47" s="451">
        <v>30929.37</v>
      </c>
      <c r="L47" s="189">
        <v>20</v>
      </c>
      <c r="M47" s="6">
        <v>27.181000000000001</v>
      </c>
      <c r="N47" s="41">
        <v>139.71</v>
      </c>
      <c r="P47" s="79"/>
      <c r="Q47" s="525">
        <f>SUM(Q41:Q46)</f>
        <v>131</v>
      </c>
      <c r="R47" s="526">
        <f>SUM(R41:R46)</f>
        <v>676.26</v>
      </c>
    </row>
    <row r="48" spans="2:18" ht="15.75" thickBot="1" x14ac:dyDescent="0.3">
      <c r="B48" s="451">
        <v>22143.71</v>
      </c>
      <c r="L48" s="719" t="s">
        <v>547</v>
      </c>
      <c r="M48" s="720"/>
      <c r="N48" s="481">
        <f>SUM(N45:N47)</f>
        <v>444.92000000000007</v>
      </c>
    </row>
    <row r="49" spans="2:2" x14ac:dyDescent="0.25">
      <c r="B49" s="451">
        <v>32076.59</v>
      </c>
    </row>
    <row r="50" spans="2:2" x14ac:dyDescent="0.25">
      <c r="B50" s="451">
        <v>40741.5</v>
      </c>
    </row>
    <row r="51" spans="2:2" x14ac:dyDescent="0.25">
      <c r="B51" s="451">
        <v>24577.06</v>
      </c>
    </row>
    <row r="52" spans="2:2" x14ac:dyDescent="0.25">
      <c r="B52" s="451">
        <v>2681.77</v>
      </c>
    </row>
    <row r="53" spans="2:2" x14ac:dyDescent="0.25">
      <c r="B53" s="20">
        <f>SUM(B47:B52)</f>
        <v>153150</v>
      </c>
    </row>
  </sheetData>
  <mergeCells count="19">
    <mergeCell ref="A1:B1"/>
    <mergeCell ref="L48:M48"/>
    <mergeCell ref="N14:O14"/>
    <mergeCell ref="N2:O2"/>
    <mergeCell ref="N9:O9"/>
    <mergeCell ref="N10:O10"/>
    <mergeCell ref="N11:O11"/>
    <mergeCell ref="N12:O12"/>
    <mergeCell ref="N13:O13"/>
    <mergeCell ref="N4:O4"/>
    <mergeCell ref="N5:O5"/>
    <mergeCell ref="N6:O6"/>
    <mergeCell ref="N7:O7"/>
    <mergeCell ref="N8:O8"/>
    <mergeCell ref="N3:O3"/>
    <mergeCell ref="H1:I1"/>
    <mergeCell ref="K1:L1"/>
    <mergeCell ref="E1:F1"/>
    <mergeCell ref="N1:O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394F4-E6EF-4EEB-832E-754403A7CA1C}">
  <dimension ref="A1:K61"/>
  <sheetViews>
    <sheetView topLeftCell="A7" workbookViewId="0">
      <selection activeCell="C17" sqref="C17"/>
    </sheetView>
  </sheetViews>
  <sheetFormatPr defaultRowHeight="15" x14ac:dyDescent="0.25"/>
  <cols>
    <col min="1" max="1" width="16.42578125" customWidth="1"/>
    <col min="2" max="2" width="36.7109375" customWidth="1"/>
    <col min="3" max="3" width="20.140625" customWidth="1"/>
    <col min="4" max="4" width="23.28515625" customWidth="1"/>
    <col min="7" max="7" width="10.42578125" customWidth="1"/>
    <col min="8" max="8" width="13" customWidth="1"/>
    <col min="9" max="9" width="15.85546875" style="20" customWidth="1"/>
    <col min="10" max="10" width="0.140625" hidden="1" customWidth="1"/>
  </cols>
  <sheetData>
    <row r="1" spans="1:11" x14ac:dyDescent="0.25">
      <c r="A1" s="727" t="s">
        <v>46</v>
      </c>
      <c r="B1" s="728"/>
      <c r="D1" s="303" t="s">
        <v>327</v>
      </c>
    </row>
    <row r="2" spans="1:11" x14ac:dyDescent="0.25">
      <c r="A2" s="293" t="s">
        <v>47</v>
      </c>
      <c r="B2" s="294" t="s">
        <v>48</v>
      </c>
      <c r="C2" t="s">
        <v>322</v>
      </c>
      <c r="D2" s="303">
        <v>45991560172</v>
      </c>
    </row>
    <row r="3" spans="1:11" ht="15.75" thickBot="1" x14ac:dyDescent="0.3">
      <c r="A3" s="295" t="s">
        <v>52</v>
      </c>
      <c r="B3" s="296" t="s">
        <v>49</v>
      </c>
      <c r="C3">
        <v>1052854</v>
      </c>
    </row>
    <row r="4" spans="1:11" ht="15.75" thickBot="1" x14ac:dyDescent="0.3"/>
    <row r="5" spans="1:11" ht="31.5" x14ac:dyDescent="0.25">
      <c r="A5" s="709" t="s">
        <v>50</v>
      </c>
      <c r="B5" s="729"/>
      <c r="C5" s="188" t="s">
        <v>160</v>
      </c>
      <c r="D5" s="209" t="s">
        <v>147</v>
      </c>
    </row>
    <row r="6" spans="1:11" ht="15.75" x14ac:dyDescent="0.25">
      <c r="A6" s="258" t="s">
        <v>47</v>
      </c>
      <c r="B6" s="288" t="s">
        <v>51</v>
      </c>
      <c r="C6" s="40" t="s">
        <v>161</v>
      </c>
      <c r="D6" s="41"/>
      <c r="J6">
        <v>1000</v>
      </c>
      <c r="K6" s="184">
        <v>45272</v>
      </c>
    </row>
    <row r="7" spans="1:11" ht="16.5" thickBot="1" x14ac:dyDescent="0.3">
      <c r="A7" s="284" t="s">
        <v>52</v>
      </c>
      <c r="B7" s="366" t="s">
        <v>370</v>
      </c>
      <c r="C7" s="40"/>
      <c r="D7" s="210" t="s">
        <v>148</v>
      </c>
      <c r="J7">
        <v>243.95</v>
      </c>
      <c r="K7" s="184">
        <v>45279</v>
      </c>
    </row>
    <row r="8" spans="1:11" ht="16.5" thickBot="1" x14ac:dyDescent="0.3">
      <c r="A8" s="733" t="s">
        <v>139</v>
      </c>
      <c r="B8" s="734"/>
      <c r="C8" s="40"/>
      <c r="D8" s="210" t="s">
        <v>149</v>
      </c>
      <c r="J8">
        <v>374.15</v>
      </c>
      <c r="K8" s="184">
        <v>44944</v>
      </c>
    </row>
    <row r="9" spans="1:11" ht="15.75" x14ac:dyDescent="0.25">
      <c r="A9" s="289" t="s">
        <v>136</v>
      </c>
      <c r="B9" s="290" t="s">
        <v>137</v>
      </c>
      <c r="C9" s="207" t="s">
        <v>140</v>
      </c>
      <c r="D9" s="210" t="s">
        <v>150</v>
      </c>
      <c r="J9">
        <v>1000</v>
      </c>
      <c r="K9" s="184">
        <v>44945</v>
      </c>
    </row>
    <row r="10" spans="1:11" ht="16.5" thickBot="1" x14ac:dyDescent="0.3">
      <c r="A10" s="291"/>
      <c r="B10" s="292" t="s">
        <v>138</v>
      </c>
      <c r="C10" s="208">
        <v>20015452</v>
      </c>
      <c r="D10" s="211" t="s">
        <v>151</v>
      </c>
      <c r="J10">
        <v>223.06</v>
      </c>
      <c r="K10" s="184">
        <v>44966</v>
      </c>
    </row>
    <row r="11" spans="1:11" x14ac:dyDescent="0.25">
      <c r="J11">
        <v>1000</v>
      </c>
      <c r="K11" s="184">
        <v>44966</v>
      </c>
    </row>
    <row r="12" spans="1:11" x14ac:dyDescent="0.25">
      <c r="A12" s="730" t="s">
        <v>54</v>
      </c>
      <c r="B12" s="730"/>
      <c r="J12">
        <f>SUM(J6:J11)</f>
        <v>3841.16</v>
      </c>
    </row>
    <row r="13" spans="1:11" s="254" customFormat="1" x14ac:dyDescent="0.25">
      <c r="A13" s="735" t="s">
        <v>319</v>
      </c>
      <c r="B13" s="736"/>
      <c r="C13" s="260" t="s">
        <v>320</v>
      </c>
      <c r="I13" s="20"/>
    </row>
    <row r="14" spans="1:11" s="254" customFormat="1" x14ac:dyDescent="0.25">
      <c r="A14" s="737"/>
      <c r="B14" s="738"/>
      <c r="C14" s="283">
        <v>2023053039241380</v>
      </c>
      <c r="I14" s="20"/>
    </row>
    <row r="15" spans="1:11" s="254" customFormat="1" x14ac:dyDescent="0.25">
      <c r="A15" s="735"/>
      <c r="B15" s="736"/>
      <c r="I15" s="20"/>
    </row>
    <row r="16" spans="1:11" ht="15.75" x14ac:dyDescent="0.25">
      <c r="A16" s="286" t="s">
        <v>47</v>
      </c>
      <c r="B16" s="287" t="s">
        <v>361</v>
      </c>
      <c r="C16" t="s">
        <v>371</v>
      </c>
    </row>
    <row r="17" spans="1:9" x14ac:dyDescent="0.25">
      <c r="A17" s="286" t="s">
        <v>52</v>
      </c>
      <c r="B17" s="356" t="s">
        <v>360</v>
      </c>
      <c r="C17" s="365" t="s">
        <v>633</v>
      </c>
    </row>
    <row r="18" spans="1:9" x14ac:dyDescent="0.25">
      <c r="A18" s="286" t="s">
        <v>57</v>
      </c>
      <c r="B18" s="286" t="s">
        <v>53</v>
      </c>
    </row>
    <row r="19" spans="1:9" ht="18" x14ac:dyDescent="0.25">
      <c r="A19" s="731" t="s">
        <v>55</v>
      </c>
      <c r="B19" s="731"/>
      <c r="H19" s="194"/>
    </row>
    <row r="20" spans="1:9" ht="15.75" thickBot="1" x14ac:dyDescent="0.3">
      <c r="A20" s="732" t="s">
        <v>56</v>
      </c>
      <c r="B20" s="732"/>
    </row>
    <row r="21" spans="1:9" ht="15.75" thickBot="1" x14ac:dyDescent="0.3">
      <c r="G21" s="515" t="s">
        <v>526</v>
      </c>
      <c r="H21" s="516" t="s">
        <v>457</v>
      </c>
      <c r="I21" s="191"/>
    </row>
    <row r="22" spans="1:9" x14ac:dyDescent="0.25">
      <c r="A22" s="709" t="s">
        <v>58</v>
      </c>
      <c r="B22" s="710"/>
      <c r="G22" s="519" t="s">
        <v>1</v>
      </c>
      <c r="H22" s="470" t="s">
        <v>456</v>
      </c>
      <c r="I22" s="14" t="s">
        <v>541</v>
      </c>
    </row>
    <row r="23" spans="1:9" x14ac:dyDescent="0.25">
      <c r="A23" s="258" t="s">
        <v>47</v>
      </c>
      <c r="B23" s="259">
        <v>1168877</v>
      </c>
      <c r="G23" s="519" t="s">
        <v>2</v>
      </c>
      <c r="H23" s="470" t="s">
        <v>455</v>
      </c>
      <c r="I23" s="14" t="s">
        <v>541</v>
      </c>
    </row>
    <row r="24" spans="1:9" ht="15.75" thickBot="1" x14ac:dyDescent="0.3">
      <c r="A24" s="258" t="s">
        <v>52</v>
      </c>
      <c r="B24" s="259" t="s">
        <v>59</v>
      </c>
      <c r="D24" s="254" t="s">
        <v>634</v>
      </c>
      <c r="G24" s="518" t="s">
        <v>8</v>
      </c>
      <c r="H24" s="490" t="s">
        <v>456</v>
      </c>
      <c r="I24" s="16" t="s">
        <v>540</v>
      </c>
    </row>
    <row r="25" spans="1:9" x14ac:dyDescent="0.25">
      <c r="A25" s="725" t="s">
        <v>60</v>
      </c>
      <c r="B25" s="726"/>
    </row>
    <row r="26" spans="1:9" x14ac:dyDescent="0.25">
      <c r="A26" s="258" t="s">
        <v>47</v>
      </c>
      <c r="B26" s="259">
        <v>1168877</v>
      </c>
    </row>
    <row r="27" spans="1:9" ht="15.75" thickBot="1" x14ac:dyDescent="0.3">
      <c r="A27" s="284" t="s">
        <v>52</v>
      </c>
      <c r="B27" s="285">
        <v>897788</v>
      </c>
    </row>
    <row r="28" spans="1:9" s="254" customFormat="1" x14ac:dyDescent="0.25">
      <c r="A28" s="257"/>
      <c r="B28" s="257"/>
      <c r="I28" s="20"/>
    </row>
    <row r="29" spans="1:9" s="254" customFormat="1" x14ac:dyDescent="0.25">
      <c r="A29" s="656" t="s">
        <v>321</v>
      </c>
      <c r="B29" s="656"/>
      <c r="I29" s="20"/>
    </row>
    <row r="43" spans="1:10" ht="15.75" thickBot="1" x14ac:dyDescent="0.3"/>
    <row r="44" spans="1:10" x14ac:dyDescent="0.25">
      <c r="A44" s="651" t="s">
        <v>351</v>
      </c>
      <c r="B44" s="664"/>
      <c r="G44" s="651" t="s">
        <v>482</v>
      </c>
      <c r="H44" s="652"/>
      <c r="I44" s="652"/>
      <c r="J44" s="664"/>
    </row>
    <row r="45" spans="1:10" x14ac:dyDescent="0.25">
      <c r="A45" s="359" t="s">
        <v>353</v>
      </c>
      <c r="B45" s="360" t="s">
        <v>352</v>
      </c>
      <c r="G45" s="488"/>
      <c r="H45" s="465" t="s">
        <v>484</v>
      </c>
      <c r="I45" s="187" t="s">
        <v>483</v>
      </c>
      <c r="J45" s="41"/>
    </row>
    <row r="46" spans="1:10" ht="15.75" thickBot="1" x14ac:dyDescent="0.3">
      <c r="A46" s="357" t="s">
        <v>354</v>
      </c>
      <c r="B46" s="358" t="s">
        <v>355</v>
      </c>
      <c r="G46" s="488">
        <v>44774</v>
      </c>
      <c r="H46" s="470">
        <v>506197314</v>
      </c>
      <c r="I46" s="187">
        <v>26595.87</v>
      </c>
      <c r="J46" s="41"/>
    </row>
    <row r="47" spans="1:10" ht="15.75" thickBot="1" x14ac:dyDescent="0.3">
      <c r="G47" s="488">
        <v>44805</v>
      </c>
      <c r="H47" s="470">
        <v>461699225</v>
      </c>
      <c r="I47" s="187">
        <v>29185.99</v>
      </c>
      <c r="J47" s="41"/>
    </row>
    <row r="48" spans="1:10" x14ac:dyDescent="0.25">
      <c r="A48" s="651" t="s">
        <v>418</v>
      </c>
      <c r="B48" s="664"/>
      <c r="G48" s="488">
        <v>44835</v>
      </c>
      <c r="H48" s="470">
        <v>500782278</v>
      </c>
      <c r="I48" s="187">
        <v>38843.230000000003</v>
      </c>
      <c r="J48" s="41"/>
    </row>
    <row r="49" spans="1:10" x14ac:dyDescent="0.25">
      <c r="A49" s="40"/>
      <c r="B49" s="41"/>
      <c r="G49" s="488">
        <v>44866</v>
      </c>
      <c r="H49" s="470">
        <v>461481348</v>
      </c>
      <c r="I49" s="187">
        <v>34089.769999999997</v>
      </c>
      <c r="J49" s="41"/>
    </row>
    <row r="50" spans="1:10" x14ac:dyDescent="0.25">
      <c r="A50" s="723" t="s">
        <v>419</v>
      </c>
      <c r="B50" s="724"/>
      <c r="G50" s="488">
        <v>44896</v>
      </c>
      <c r="H50" s="470">
        <v>533117390</v>
      </c>
      <c r="I50" s="187">
        <v>32779.74</v>
      </c>
      <c r="J50" s="41"/>
    </row>
    <row r="51" spans="1:10" ht="21.75" customHeight="1" x14ac:dyDescent="0.25">
      <c r="A51" s="411" t="s">
        <v>420</v>
      </c>
      <c r="B51" s="372" t="s">
        <v>48</v>
      </c>
      <c r="G51" s="488">
        <v>44927</v>
      </c>
      <c r="H51" s="470">
        <v>495331595</v>
      </c>
      <c r="I51" s="187">
        <v>33002.94</v>
      </c>
      <c r="J51" s="41"/>
    </row>
    <row r="52" spans="1:10" ht="15.75" thickBot="1" x14ac:dyDescent="0.3">
      <c r="A52" s="79" t="s">
        <v>52</v>
      </c>
      <c r="B52" s="412" t="s">
        <v>550</v>
      </c>
      <c r="G52" s="488">
        <v>44958</v>
      </c>
      <c r="H52" s="470">
        <v>477544445</v>
      </c>
      <c r="I52" s="187">
        <v>29236.12</v>
      </c>
      <c r="J52" s="41"/>
    </row>
    <row r="53" spans="1:10" x14ac:dyDescent="0.25">
      <c r="G53" s="488">
        <v>44986</v>
      </c>
      <c r="H53" s="470">
        <v>548284759</v>
      </c>
      <c r="I53" s="187">
        <v>35589.9</v>
      </c>
      <c r="J53" s="41"/>
    </row>
    <row r="54" spans="1:10" x14ac:dyDescent="0.25">
      <c r="G54" s="488">
        <v>45017</v>
      </c>
      <c r="H54" s="470">
        <v>524453731</v>
      </c>
      <c r="I54" s="187">
        <v>35091.35</v>
      </c>
      <c r="J54" s="41"/>
    </row>
    <row r="55" spans="1:10" x14ac:dyDescent="0.25">
      <c r="G55" s="488">
        <v>45047</v>
      </c>
      <c r="H55" s="470">
        <v>615086301</v>
      </c>
      <c r="I55" s="187">
        <v>44159.07</v>
      </c>
      <c r="J55" s="41"/>
    </row>
    <row r="56" spans="1:10" x14ac:dyDescent="0.25">
      <c r="G56" s="488">
        <v>45078</v>
      </c>
      <c r="H56" s="470">
        <v>642563864</v>
      </c>
      <c r="I56" s="187">
        <v>43709.16</v>
      </c>
      <c r="J56" s="41"/>
    </row>
    <row r="57" spans="1:10" x14ac:dyDescent="0.25">
      <c r="G57" s="488">
        <v>45108</v>
      </c>
      <c r="H57" s="470">
        <v>657634226</v>
      </c>
      <c r="I57" s="187">
        <v>46492.35</v>
      </c>
      <c r="J57" s="41"/>
    </row>
    <row r="58" spans="1:10" x14ac:dyDescent="0.25">
      <c r="G58" s="488">
        <v>45139</v>
      </c>
      <c r="H58" s="470">
        <v>636716058</v>
      </c>
      <c r="I58" s="187">
        <v>39994.199999999997</v>
      </c>
      <c r="J58" s="41"/>
    </row>
    <row r="59" spans="1:10" x14ac:dyDescent="0.25">
      <c r="G59" s="488">
        <v>45170</v>
      </c>
      <c r="H59" s="470">
        <v>685984213</v>
      </c>
      <c r="I59" s="187">
        <v>42790.95</v>
      </c>
      <c r="J59" s="41"/>
    </row>
    <row r="60" spans="1:10" x14ac:dyDescent="0.25">
      <c r="G60" s="488">
        <v>45200</v>
      </c>
      <c r="H60" s="470">
        <v>718344095</v>
      </c>
      <c r="I60" s="187">
        <v>41691.620000000003</v>
      </c>
      <c r="J60" s="41"/>
    </row>
    <row r="61" spans="1:10" ht="15.75" thickBot="1" x14ac:dyDescent="0.3">
      <c r="G61" s="489">
        <v>45231</v>
      </c>
      <c r="H61" s="490">
        <v>671603485</v>
      </c>
      <c r="I61" s="15">
        <v>34324.67</v>
      </c>
      <c r="J61" s="481"/>
    </row>
  </sheetData>
  <mergeCells count="16">
    <mergeCell ref="A25:B25"/>
    <mergeCell ref="A1:B1"/>
    <mergeCell ref="A5:B5"/>
    <mergeCell ref="A12:B12"/>
    <mergeCell ref="A19:B19"/>
    <mergeCell ref="A20:B20"/>
    <mergeCell ref="A22:B22"/>
    <mergeCell ref="A8:B8"/>
    <mergeCell ref="A13:B13"/>
    <mergeCell ref="A14:B14"/>
    <mergeCell ref="A15:B15"/>
    <mergeCell ref="G44:J44"/>
    <mergeCell ref="A48:B48"/>
    <mergeCell ref="A50:B50"/>
    <mergeCell ref="A44:B44"/>
    <mergeCell ref="A29:B29"/>
  </mergeCells>
  <hyperlinks>
    <hyperlink ref="B2" r:id="rId1" xr:uid="{584F0CBE-7F15-4325-91A9-C999E90F77B3}"/>
    <hyperlink ref="A20" r:id="rId2" display="https://twn.connect.dock.tech/twn/tip" xr:uid="{A255A812-D9D8-4958-8509-DF7B4CC12FD5}"/>
    <hyperlink ref="B17" r:id="rId3" xr:uid="{AF888B4F-99C1-4C2C-A177-0D12F9B19263}"/>
    <hyperlink ref="C17" r:id="rId4" xr:uid="{1AF0F79A-892E-4C3C-BEAD-89C994317CF3}"/>
    <hyperlink ref="B7" r:id="rId5" xr:uid="{562387F0-FB78-45D9-B800-1929D34FC735}"/>
    <hyperlink ref="A50" r:id="rId6" xr:uid="{1F14224D-1CAE-4A84-BEB1-CB22FC51359A}"/>
    <hyperlink ref="B52" r:id="rId7" xr:uid="{D7F6B6E4-02FF-44D8-8131-9A6CD2B19EAF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8"/>
  <drawing r:id="rId9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E4FF8-9B55-4DDD-8518-1C0E31627165}">
  <dimension ref="A1:H58"/>
  <sheetViews>
    <sheetView workbookViewId="0">
      <selection activeCell="G6" sqref="G6:H6"/>
    </sheetView>
  </sheetViews>
  <sheetFormatPr defaultRowHeight="15" x14ac:dyDescent="0.25"/>
  <cols>
    <col min="1" max="1" width="23" customWidth="1"/>
    <col min="2" max="2" width="41.140625" bestFit="1" customWidth="1"/>
    <col min="3" max="3" width="27.28515625" customWidth="1"/>
    <col min="6" max="6" width="16.140625" customWidth="1"/>
    <col min="8" max="8" width="38.7109375" customWidth="1"/>
    <col min="9" max="9" width="9.28515625" bestFit="1" customWidth="1"/>
    <col min="10" max="10" width="10.42578125" bestFit="1" customWidth="1"/>
    <col min="13" max="13" width="12.7109375" bestFit="1" customWidth="1"/>
  </cols>
  <sheetData>
    <row r="1" spans="1:8" ht="54" x14ac:dyDescent="0.8">
      <c r="A1" s="752" t="s">
        <v>356</v>
      </c>
      <c r="B1" s="753"/>
      <c r="C1" s="754"/>
      <c r="F1" s="759"/>
      <c r="G1" s="759"/>
      <c r="H1" s="759"/>
    </row>
    <row r="2" spans="1:8" ht="54" x14ac:dyDescent="0.25">
      <c r="A2" s="364" t="s">
        <v>357</v>
      </c>
      <c r="B2" s="745" t="s">
        <v>509</v>
      </c>
      <c r="C2" s="746"/>
      <c r="F2" s="363"/>
      <c r="G2" s="761"/>
      <c r="H2" s="761"/>
    </row>
    <row r="3" spans="1:8" ht="54" x14ac:dyDescent="0.25">
      <c r="A3" s="569" t="s">
        <v>358</v>
      </c>
      <c r="B3" s="755" t="s">
        <v>597</v>
      </c>
      <c r="C3" s="756"/>
      <c r="F3" s="363"/>
      <c r="G3" s="760"/>
      <c r="H3" s="761"/>
    </row>
    <row r="4" spans="1:8" ht="54" x14ac:dyDescent="0.25">
      <c r="A4" s="749" t="s">
        <v>359</v>
      </c>
      <c r="B4" s="750"/>
      <c r="C4" s="751"/>
      <c r="F4" s="758"/>
      <c r="G4" s="758"/>
      <c r="H4" s="758"/>
    </row>
    <row r="5" spans="1:8" ht="54" x14ac:dyDescent="0.25">
      <c r="A5" s="364" t="s">
        <v>357</v>
      </c>
      <c r="B5" s="747" t="s">
        <v>555</v>
      </c>
      <c r="C5" s="748"/>
      <c r="F5" s="363"/>
      <c r="G5" s="757"/>
      <c r="H5" s="757"/>
    </row>
    <row r="6" spans="1:8" ht="54" x14ac:dyDescent="0.25">
      <c r="A6" s="364" t="s">
        <v>362</v>
      </c>
      <c r="B6" s="747" t="s">
        <v>556</v>
      </c>
      <c r="C6" s="748"/>
      <c r="F6" s="363"/>
      <c r="G6" s="757"/>
      <c r="H6" s="757"/>
    </row>
    <row r="7" spans="1:8" ht="54" x14ac:dyDescent="0.25">
      <c r="A7" s="364" t="s">
        <v>358</v>
      </c>
      <c r="B7" s="747" t="s">
        <v>557</v>
      </c>
      <c r="C7" s="748"/>
      <c r="F7" s="363"/>
      <c r="G7" s="757"/>
      <c r="H7" s="757"/>
    </row>
    <row r="8" spans="1:8" ht="54" x14ac:dyDescent="0.25">
      <c r="A8" s="364" t="s">
        <v>363</v>
      </c>
      <c r="B8" s="747" t="s">
        <v>366</v>
      </c>
      <c r="C8" s="748"/>
      <c r="F8" s="363"/>
      <c r="G8" s="757"/>
      <c r="H8" s="757"/>
    </row>
    <row r="9" spans="1:8" ht="54" x14ac:dyDescent="0.25">
      <c r="A9" s="749" t="s">
        <v>364</v>
      </c>
      <c r="B9" s="750"/>
      <c r="C9" s="751"/>
      <c r="F9" s="758"/>
      <c r="G9" s="758"/>
      <c r="H9" s="758"/>
    </row>
    <row r="10" spans="1:8" ht="54" x14ac:dyDescent="0.25">
      <c r="A10" s="364" t="s">
        <v>357</v>
      </c>
      <c r="B10" s="745" t="s">
        <v>553</v>
      </c>
      <c r="C10" s="746"/>
      <c r="F10" s="363"/>
      <c r="G10" s="363"/>
      <c r="H10" s="363"/>
    </row>
    <row r="11" spans="1:8" ht="54" x14ac:dyDescent="0.25">
      <c r="A11" s="364" t="s">
        <v>362</v>
      </c>
      <c r="B11" s="745" t="s">
        <v>552</v>
      </c>
      <c r="C11" s="746"/>
      <c r="F11" s="363"/>
      <c r="G11" s="363"/>
      <c r="H11" s="363"/>
    </row>
    <row r="12" spans="1:8" ht="54" x14ac:dyDescent="0.25">
      <c r="A12" s="364" t="s">
        <v>358</v>
      </c>
      <c r="B12" s="745" t="s">
        <v>554</v>
      </c>
      <c r="C12" s="746"/>
      <c r="F12" s="363"/>
      <c r="G12" s="363"/>
      <c r="H12" s="363"/>
    </row>
    <row r="13" spans="1:8" ht="54" x14ac:dyDescent="0.25">
      <c r="A13" s="364" t="s">
        <v>363</v>
      </c>
      <c r="B13" s="745" t="s">
        <v>365</v>
      </c>
      <c r="C13" s="746"/>
      <c r="F13" s="363"/>
      <c r="G13" s="363"/>
      <c r="H13" s="363"/>
    </row>
    <row r="14" spans="1:8" x14ac:dyDescent="0.25">
      <c r="A14" s="40"/>
      <c r="B14" s="6"/>
      <c r="C14" s="41"/>
    </row>
    <row r="15" spans="1:8" ht="31.5" x14ac:dyDescent="0.5">
      <c r="A15" s="741" t="s">
        <v>373</v>
      </c>
      <c r="B15" s="742"/>
      <c r="C15" s="743"/>
    </row>
    <row r="16" spans="1:8" x14ac:dyDescent="0.25">
      <c r="A16" s="40"/>
      <c r="B16" s="6"/>
      <c r="C16" s="41"/>
    </row>
    <row r="17" spans="1:3" ht="31.5" x14ac:dyDescent="0.5">
      <c r="A17" s="54" t="s">
        <v>374</v>
      </c>
      <c r="B17" s="744" t="s">
        <v>464</v>
      </c>
      <c r="C17" s="744"/>
    </row>
    <row r="18" spans="1:3" ht="31.5" x14ac:dyDescent="0.5">
      <c r="A18" s="54" t="s">
        <v>375</v>
      </c>
      <c r="B18" s="742" t="s">
        <v>465</v>
      </c>
      <c r="C18" s="742"/>
    </row>
    <row r="19" spans="1:3" ht="18.75" x14ac:dyDescent="0.3">
      <c r="A19" s="54" t="s">
        <v>504</v>
      </c>
      <c r="B19" s="739" t="s">
        <v>505</v>
      </c>
      <c r="C19" s="739"/>
    </row>
    <row r="20" spans="1:3" ht="18.75" x14ac:dyDescent="0.3">
      <c r="A20" s="54" t="s">
        <v>164</v>
      </c>
      <c r="B20" s="739">
        <v>2691214125</v>
      </c>
      <c r="C20" s="739"/>
    </row>
    <row r="21" spans="1:3" ht="18.75" x14ac:dyDescent="0.3">
      <c r="A21" s="54" t="s">
        <v>506</v>
      </c>
      <c r="B21" s="739">
        <v>3758374198</v>
      </c>
      <c r="C21" s="739"/>
    </row>
    <row r="22" spans="1:3" ht="18.75" x14ac:dyDescent="0.3">
      <c r="A22" s="54" t="s">
        <v>507</v>
      </c>
      <c r="B22" s="740">
        <v>45341</v>
      </c>
      <c r="C22" s="740"/>
    </row>
    <row r="23" spans="1:3" ht="18.75" x14ac:dyDescent="0.3">
      <c r="A23" s="509" t="s">
        <v>508</v>
      </c>
      <c r="B23" s="740">
        <v>45322</v>
      </c>
      <c r="C23" s="740"/>
    </row>
    <row r="58" spans="1:1" x14ac:dyDescent="0.25">
      <c r="A58" s="254" t="s">
        <v>441</v>
      </c>
    </row>
  </sheetData>
  <mergeCells count="30">
    <mergeCell ref="G8:H8"/>
    <mergeCell ref="F9:H9"/>
    <mergeCell ref="F1:H1"/>
    <mergeCell ref="G3:H3"/>
    <mergeCell ref="G2:H2"/>
    <mergeCell ref="F4:H4"/>
    <mergeCell ref="G5:H5"/>
    <mergeCell ref="G6:H6"/>
    <mergeCell ref="G7:H7"/>
    <mergeCell ref="A1:C1"/>
    <mergeCell ref="B2:C2"/>
    <mergeCell ref="B3:C3"/>
    <mergeCell ref="A4:C4"/>
    <mergeCell ref="B5:C5"/>
    <mergeCell ref="B6:C6"/>
    <mergeCell ref="B7:C7"/>
    <mergeCell ref="B8:C8"/>
    <mergeCell ref="A9:C9"/>
    <mergeCell ref="B10:C10"/>
    <mergeCell ref="A15:C15"/>
    <mergeCell ref="B17:C17"/>
    <mergeCell ref="B18:C18"/>
    <mergeCell ref="B11:C11"/>
    <mergeCell ref="B12:C12"/>
    <mergeCell ref="B13:C13"/>
    <mergeCell ref="B19:C19"/>
    <mergeCell ref="B20:C20"/>
    <mergeCell ref="B21:C21"/>
    <mergeCell ref="B22:C22"/>
    <mergeCell ref="B23:C2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34902-2B04-4D55-9240-1B21D8E6E094}">
  <dimension ref="A1:O309"/>
  <sheetViews>
    <sheetView topLeftCell="E55" workbookViewId="0">
      <selection activeCell="M6" sqref="M6:O15"/>
    </sheetView>
  </sheetViews>
  <sheetFormatPr defaultRowHeight="15" x14ac:dyDescent="0.25"/>
  <cols>
    <col min="1" max="1" width="5.42578125" customWidth="1"/>
    <col min="2" max="3" width="12" customWidth="1"/>
    <col min="4" max="4" width="11.42578125" customWidth="1"/>
    <col min="5" max="5" width="13.140625" customWidth="1"/>
    <col min="8" max="8" width="9.5703125" customWidth="1"/>
    <col min="9" max="9" width="11" customWidth="1"/>
    <col min="13" max="13" width="21.42578125" customWidth="1"/>
    <col min="14" max="14" width="12.140625" style="20" customWidth="1"/>
    <col min="15" max="15" width="7.42578125" customWidth="1"/>
  </cols>
  <sheetData>
    <row r="1" spans="1:15" x14ac:dyDescent="0.25">
      <c r="A1" s="788" t="s">
        <v>89</v>
      </c>
      <c r="B1" s="788"/>
      <c r="C1" s="66" t="s">
        <v>94</v>
      </c>
      <c r="D1" s="789" t="s">
        <v>85</v>
      </c>
      <c r="E1" s="789"/>
      <c r="F1" s="770" t="s">
        <v>44</v>
      </c>
      <c r="G1" s="151"/>
      <c r="H1" s="786" t="s">
        <v>87</v>
      </c>
      <c r="I1" s="770" t="s">
        <v>88</v>
      </c>
    </row>
    <row r="2" spans="1:15" x14ac:dyDescent="0.25">
      <c r="A2" s="149" t="s">
        <v>81</v>
      </c>
      <c r="B2" s="149" t="s">
        <v>17</v>
      </c>
      <c r="C2" s="149"/>
      <c r="D2" s="150" t="s">
        <v>83</v>
      </c>
      <c r="E2" s="149" t="s">
        <v>84</v>
      </c>
      <c r="F2" s="771"/>
      <c r="G2" s="75"/>
      <c r="H2" s="786"/>
      <c r="I2" s="771"/>
    </row>
    <row r="3" spans="1:15" x14ac:dyDescent="0.25">
      <c r="A3" s="149">
        <v>1</v>
      </c>
      <c r="B3" s="149" t="s">
        <v>82</v>
      </c>
      <c r="C3" s="149"/>
      <c r="D3" s="149"/>
      <c r="E3" s="149"/>
      <c r="F3" s="149">
        <f>E3-D3</f>
        <v>0</v>
      </c>
      <c r="G3" s="149"/>
      <c r="H3" s="149"/>
      <c r="I3" s="149">
        <f>F3-H3</f>
        <v>0</v>
      </c>
    </row>
    <row r="4" spans="1:15" x14ac:dyDescent="0.25">
      <c r="A4" s="149">
        <v>2</v>
      </c>
      <c r="B4" s="149" t="s">
        <v>82</v>
      </c>
      <c r="C4" s="149"/>
      <c r="D4" s="149"/>
      <c r="E4" s="149"/>
      <c r="F4" s="149">
        <f>E4-D4</f>
        <v>0</v>
      </c>
      <c r="G4" s="149"/>
      <c r="H4" s="149"/>
      <c r="I4" s="149"/>
    </row>
    <row r="5" spans="1:15" ht="15.75" thickBot="1" x14ac:dyDescent="0.3"/>
    <row r="6" spans="1:15" x14ac:dyDescent="0.25">
      <c r="A6" s="793" t="s">
        <v>89</v>
      </c>
      <c r="B6" s="783"/>
      <c r="C6" s="160"/>
      <c r="D6" s="784" t="s">
        <v>86</v>
      </c>
      <c r="E6" s="785"/>
      <c r="F6" s="770" t="s">
        <v>44</v>
      </c>
      <c r="G6" s="151"/>
      <c r="H6" s="786" t="s">
        <v>87</v>
      </c>
      <c r="I6" s="770" t="s">
        <v>88</v>
      </c>
      <c r="M6" s="188" t="s">
        <v>568</v>
      </c>
      <c r="N6" s="560">
        <v>600.04999999999995</v>
      </c>
      <c r="O6" s="531" t="s">
        <v>567</v>
      </c>
    </row>
    <row r="7" spans="1:15" x14ac:dyDescent="0.25">
      <c r="A7" s="149" t="s">
        <v>81</v>
      </c>
      <c r="B7" s="149" t="s">
        <v>17</v>
      </c>
      <c r="C7" s="149"/>
      <c r="D7" s="150" t="s">
        <v>83</v>
      </c>
      <c r="E7" s="149" t="s">
        <v>84</v>
      </c>
      <c r="F7" s="771"/>
      <c r="G7" s="75"/>
      <c r="H7" s="786"/>
      <c r="I7" s="771"/>
      <c r="M7" s="40" t="s">
        <v>566</v>
      </c>
      <c r="N7" s="193">
        <v>6449.38</v>
      </c>
      <c r="O7" s="41" t="s">
        <v>567</v>
      </c>
    </row>
    <row r="8" spans="1:15" x14ac:dyDescent="0.25">
      <c r="A8" s="149">
        <v>1</v>
      </c>
      <c r="B8" s="149" t="s">
        <v>82</v>
      </c>
      <c r="C8" s="149"/>
      <c r="D8" s="149"/>
      <c r="E8" s="149"/>
      <c r="F8" s="149">
        <f>C8+D8-E8</f>
        <v>0</v>
      </c>
      <c r="G8" s="149"/>
      <c r="H8" s="149"/>
      <c r="I8" s="149">
        <f>F8-H8</f>
        <v>0</v>
      </c>
      <c r="M8" s="40" t="s">
        <v>569</v>
      </c>
      <c r="N8" s="193">
        <v>25058.53</v>
      </c>
      <c r="O8" s="41" t="s">
        <v>567</v>
      </c>
    </row>
    <row r="9" spans="1:15" x14ac:dyDescent="0.25">
      <c r="A9" s="149">
        <v>2</v>
      </c>
      <c r="B9" s="149" t="s">
        <v>82</v>
      </c>
      <c r="C9" s="149"/>
      <c r="D9" s="149"/>
      <c r="E9" s="149"/>
      <c r="F9" s="149">
        <f>C9+D9-E9</f>
        <v>0</v>
      </c>
      <c r="G9" s="149"/>
      <c r="H9" s="149"/>
      <c r="I9" s="149"/>
      <c r="M9" s="40" t="s">
        <v>570</v>
      </c>
      <c r="N9" s="193">
        <v>1828.16</v>
      </c>
      <c r="O9" s="41" t="s">
        <v>567</v>
      </c>
    </row>
    <row r="10" spans="1:15" x14ac:dyDescent="0.25">
      <c r="M10" s="40" t="s">
        <v>571</v>
      </c>
      <c r="N10" s="193">
        <v>15346.43</v>
      </c>
      <c r="O10" s="41" t="s">
        <v>567</v>
      </c>
    </row>
    <row r="11" spans="1:15" x14ac:dyDescent="0.25">
      <c r="A11" s="788" t="s">
        <v>90</v>
      </c>
      <c r="B11" s="788"/>
      <c r="C11" s="66"/>
      <c r="D11" s="789" t="s">
        <v>85</v>
      </c>
      <c r="E11" s="789"/>
      <c r="F11" s="770" t="s">
        <v>44</v>
      </c>
      <c r="G11" s="151"/>
      <c r="H11" s="786" t="s">
        <v>87</v>
      </c>
      <c r="I11" s="770" t="s">
        <v>88</v>
      </c>
      <c r="M11" s="40" t="s">
        <v>572</v>
      </c>
      <c r="N11" s="193">
        <v>5631.91</v>
      </c>
      <c r="O11" s="41" t="s">
        <v>567</v>
      </c>
    </row>
    <row r="12" spans="1:15" x14ac:dyDescent="0.25">
      <c r="A12" s="149" t="s">
        <v>81</v>
      </c>
      <c r="B12" s="149" t="s">
        <v>17</v>
      </c>
      <c r="C12" s="149"/>
      <c r="D12" s="150" t="s">
        <v>83</v>
      </c>
      <c r="E12" s="149" t="s">
        <v>84</v>
      </c>
      <c r="F12" s="771"/>
      <c r="G12" s="75"/>
      <c r="H12" s="786"/>
      <c r="I12" s="771"/>
      <c r="M12" s="40" t="s">
        <v>573</v>
      </c>
      <c r="N12" s="193">
        <v>14088</v>
      </c>
      <c r="O12" s="41" t="s">
        <v>567</v>
      </c>
    </row>
    <row r="13" spans="1:15" x14ac:dyDescent="0.25">
      <c r="A13" s="149">
        <v>1</v>
      </c>
      <c r="B13" s="149" t="s">
        <v>82</v>
      </c>
      <c r="C13" s="149"/>
      <c r="D13" s="149"/>
      <c r="E13" s="149"/>
      <c r="F13" s="149">
        <f>E13-D13</f>
        <v>0</v>
      </c>
      <c r="G13" s="149"/>
      <c r="H13" s="149"/>
      <c r="I13" s="149">
        <f>F13-H13</f>
        <v>0</v>
      </c>
      <c r="M13" s="40" t="s">
        <v>573</v>
      </c>
      <c r="N13" s="193">
        <v>4520.1099999999997</v>
      </c>
      <c r="O13" s="41" t="s">
        <v>567</v>
      </c>
    </row>
    <row r="14" spans="1:15" x14ac:dyDescent="0.25">
      <c r="A14" s="149">
        <v>2</v>
      </c>
      <c r="B14" s="149" t="s">
        <v>82</v>
      </c>
      <c r="C14" s="149"/>
      <c r="D14" s="149"/>
      <c r="E14" s="149"/>
      <c r="F14" s="149">
        <f>E14-D14</f>
        <v>0</v>
      </c>
      <c r="G14" s="149"/>
      <c r="H14" s="149"/>
      <c r="I14" s="149"/>
      <c r="M14" s="40" t="s">
        <v>574</v>
      </c>
      <c r="N14" s="193">
        <v>2096.48</v>
      </c>
      <c r="O14" s="41" t="s">
        <v>567</v>
      </c>
    </row>
    <row r="15" spans="1:15" ht="15.75" thickBot="1" x14ac:dyDescent="0.3">
      <c r="M15" s="79" t="s">
        <v>27</v>
      </c>
      <c r="N15" s="479">
        <f>SUM(N6:N14)</f>
        <v>75619.05</v>
      </c>
      <c r="O15" s="481"/>
    </row>
    <row r="16" spans="1:15" x14ac:dyDescent="0.25">
      <c r="A16" s="793" t="s">
        <v>90</v>
      </c>
      <c r="B16" s="783"/>
      <c r="C16" s="160"/>
      <c r="D16" s="784" t="s">
        <v>86</v>
      </c>
      <c r="E16" s="785"/>
      <c r="F16" s="770" t="s">
        <v>44</v>
      </c>
      <c r="G16" s="151"/>
      <c r="H16" s="786" t="s">
        <v>87</v>
      </c>
      <c r="I16" s="770" t="s">
        <v>88</v>
      </c>
    </row>
    <row r="17" spans="1:9" x14ac:dyDescent="0.25">
      <c r="A17" s="149" t="s">
        <v>81</v>
      </c>
      <c r="B17" s="149" t="s">
        <v>17</v>
      </c>
      <c r="C17" s="149"/>
      <c r="D17" s="150" t="s">
        <v>83</v>
      </c>
      <c r="E17" s="149" t="s">
        <v>84</v>
      </c>
      <c r="F17" s="771"/>
      <c r="G17" s="75"/>
      <c r="H17" s="786"/>
      <c r="I17" s="771"/>
    </row>
    <row r="18" spans="1:9" x14ac:dyDescent="0.25">
      <c r="A18" s="149">
        <v>1</v>
      </c>
      <c r="B18" s="149" t="s">
        <v>82</v>
      </c>
      <c r="C18" s="149"/>
      <c r="D18" s="149"/>
      <c r="E18" s="149"/>
      <c r="F18" s="149">
        <f>E18-D18</f>
        <v>0</v>
      </c>
      <c r="G18" s="149"/>
      <c r="H18" s="149"/>
      <c r="I18" s="149">
        <f>F18-H18</f>
        <v>0</v>
      </c>
    </row>
    <row r="19" spans="1:9" x14ac:dyDescent="0.25">
      <c r="A19" s="149">
        <v>2</v>
      </c>
      <c r="B19" s="149" t="s">
        <v>82</v>
      </c>
      <c r="C19" s="149"/>
      <c r="D19" s="149"/>
      <c r="E19" s="149"/>
      <c r="F19" s="149">
        <f>E19-D19</f>
        <v>0</v>
      </c>
      <c r="G19" s="149"/>
      <c r="H19" s="149"/>
      <c r="I19" s="149"/>
    </row>
    <row r="21" spans="1:9" x14ac:dyDescent="0.25">
      <c r="A21" s="788" t="s">
        <v>91</v>
      </c>
      <c r="B21" s="788"/>
      <c r="C21" s="66"/>
      <c r="D21" s="789" t="s">
        <v>85</v>
      </c>
      <c r="E21" s="789"/>
      <c r="F21" s="770" t="s">
        <v>44</v>
      </c>
      <c r="G21" s="151"/>
      <c r="H21" s="786" t="s">
        <v>87</v>
      </c>
      <c r="I21" s="770" t="s">
        <v>88</v>
      </c>
    </row>
    <row r="22" spans="1:9" x14ac:dyDescent="0.25">
      <c r="A22" s="149" t="s">
        <v>81</v>
      </c>
      <c r="B22" s="149" t="s">
        <v>17</v>
      </c>
      <c r="C22" s="149"/>
      <c r="D22" s="150" t="s">
        <v>83</v>
      </c>
      <c r="E22" s="149" t="s">
        <v>84</v>
      </c>
      <c r="F22" s="771"/>
      <c r="G22" s="75"/>
      <c r="H22" s="786"/>
      <c r="I22" s="771"/>
    </row>
    <row r="23" spans="1:9" x14ac:dyDescent="0.25">
      <c r="A23" s="149">
        <v>1</v>
      </c>
      <c r="B23" s="149" t="s">
        <v>82</v>
      </c>
      <c r="C23" s="149"/>
      <c r="D23" s="149"/>
      <c r="E23" s="149"/>
      <c r="F23" s="149">
        <f>E23-D23</f>
        <v>0</v>
      </c>
      <c r="G23" s="149"/>
      <c r="H23" s="149"/>
      <c r="I23" s="149">
        <f>F23-H23</f>
        <v>0</v>
      </c>
    </row>
    <row r="24" spans="1:9" x14ac:dyDescent="0.25">
      <c r="A24" s="149">
        <v>2</v>
      </c>
      <c r="B24" s="149" t="s">
        <v>82</v>
      </c>
      <c r="C24" s="149"/>
      <c r="D24" s="149"/>
      <c r="E24" s="149"/>
      <c r="F24" s="149">
        <f>E24-D24</f>
        <v>0</v>
      </c>
      <c r="G24" s="149"/>
      <c r="H24" s="149"/>
      <c r="I24" s="149"/>
    </row>
    <row r="26" spans="1:9" x14ac:dyDescent="0.25">
      <c r="A26" s="793" t="s">
        <v>91</v>
      </c>
      <c r="B26" s="783"/>
      <c r="C26" s="160"/>
      <c r="D26" s="784" t="s">
        <v>86</v>
      </c>
      <c r="E26" s="785"/>
      <c r="F26" s="770" t="s">
        <v>44</v>
      </c>
      <c r="G26" s="151"/>
      <c r="H26" s="786" t="s">
        <v>87</v>
      </c>
      <c r="I26" s="770" t="s">
        <v>88</v>
      </c>
    </row>
    <row r="27" spans="1:9" x14ac:dyDescent="0.25">
      <c r="A27" s="149" t="s">
        <v>81</v>
      </c>
      <c r="B27" s="149" t="s">
        <v>17</v>
      </c>
      <c r="C27" s="149"/>
      <c r="D27" s="150" t="s">
        <v>83</v>
      </c>
      <c r="E27" s="149" t="s">
        <v>84</v>
      </c>
      <c r="F27" s="771"/>
      <c r="G27" s="75"/>
      <c r="H27" s="786"/>
      <c r="I27" s="771"/>
    </row>
    <row r="28" spans="1:9" x14ac:dyDescent="0.25">
      <c r="A28" s="149">
        <v>1</v>
      </c>
      <c r="B28" s="149" t="s">
        <v>82</v>
      </c>
      <c r="C28" s="149"/>
      <c r="D28" s="149"/>
      <c r="E28" s="149"/>
      <c r="F28" s="149">
        <f>E28-D28</f>
        <v>0</v>
      </c>
      <c r="G28" s="149"/>
      <c r="H28" s="149"/>
      <c r="I28" s="149">
        <f>F28-H28</f>
        <v>0</v>
      </c>
    </row>
    <row r="29" spans="1:9" x14ac:dyDescent="0.25">
      <c r="A29" s="149">
        <v>2</v>
      </c>
      <c r="B29" s="149" t="s">
        <v>82</v>
      </c>
      <c r="C29" s="149"/>
      <c r="D29" s="149"/>
      <c r="E29" s="149"/>
      <c r="F29" s="149">
        <f>E29-D29</f>
        <v>0</v>
      </c>
      <c r="G29" s="149"/>
      <c r="H29" s="149"/>
      <c r="I29" s="149"/>
    </row>
    <row r="31" spans="1:9" x14ac:dyDescent="0.25">
      <c r="A31" s="787">
        <v>44989</v>
      </c>
      <c r="B31" s="788"/>
      <c r="C31" s="66"/>
      <c r="D31" s="789" t="s">
        <v>85</v>
      </c>
      <c r="E31" s="789"/>
      <c r="F31" s="770" t="s">
        <v>44</v>
      </c>
      <c r="G31" s="151"/>
      <c r="H31" s="786" t="s">
        <v>87</v>
      </c>
      <c r="I31" s="770" t="s">
        <v>88</v>
      </c>
    </row>
    <row r="32" spans="1:9" x14ac:dyDescent="0.25">
      <c r="A32" s="149" t="s">
        <v>81</v>
      </c>
      <c r="B32" s="149" t="s">
        <v>17</v>
      </c>
      <c r="C32" s="149"/>
      <c r="D32" s="150" t="s">
        <v>83</v>
      </c>
      <c r="E32" s="149" t="s">
        <v>84</v>
      </c>
      <c r="F32" s="771"/>
      <c r="G32" s="75"/>
      <c r="H32" s="786"/>
      <c r="I32" s="771"/>
    </row>
    <row r="33" spans="1:9" x14ac:dyDescent="0.25">
      <c r="A33" s="149">
        <v>1</v>
      </c>
      <c r="B33" s="149" t="s">
        <v>82</v>
      </c>
      <c r="C33" s="149"/>
      <c r="D33" s="149"/>
      <c r="E33" s="149"/>
      <c r="F33" s="149">
        <f>E33-D33</f>
        <v>0</v>
      </c>
      <c r="G33" s="149"/>
      <c r="H33" s="149"/>
      <c r="I33" s="149">
        <f>F33-H33</f>
        <v>0</v>
      </c>
    </row>
    <row r="34" spans="1:9" x14ac:dyDescent="0.25">
      <c r="A34" s="149">
        <v>2</v>
      </c>
      <c r="B34" s="149" t="s">
        <v>82</v>
      </c>
      <c r="C34" s="149"/>
      <c r="D34" s="149"/>
      <c r="E34" s="149"/>
      <c r="F34" s="149">
        <f>E34-D34</f>
        <v>0</v>
      </c>
      <c r="G34" s="149"/>
      <c r="H34" s="149"/>
      <c r="I34" s="149"/>
    </row>
    <row r="36" spans="1:9" x14ac:dyDescent="0.25">
      <c r="A36" s="782">
        <v>44989</v>
      </c>
      <c r="B36" s="783"/>
      <c r="C36" s="160"/>
      <c r="D36" s="784" t="s">
        <v>86</v>
      </c>
      <c r="E36" s="785"/>
      <c r="F36" s="770" t="s">
        <v>44</v>
      </c>
      <c r="G36" s="151"/>
      <c r="H36" s="786" t="s">
        <v>87</v>
      </c>
      <c r="I36" s="770" t="s">
        <v>88</v>
      </c>
    </row>
    <row r="37" spans="1:9" x14ac:dyDescent="0.25">
      <c r="A37" s="149" t="s">
        <v>81</v>
      </c>
      <c r="B37" s="149" t="s">
        <v>17</v>
      </c>
      <c r="C37" s="149"/>
      <c r="D37" s="150" t="s">
        <v>83</v>
      </c>
      <c r="E37" s="149" t="s">
        <v>84</v>
      </c>
      <c r="F37" s="771"/>
      <c r="G37" s="75"/>
      <c r="H37" s="786"/>
      <c r="I37" s="771"/>
    </row>
    <row r="38" spans="1:9" x14ac:dyDescent="0.25">
      <c r="A38" s="149">
        <v>1</v>
      </c>
      <c r="B38" s="149" t="s">
        <v>82</v>
      </c>
      <c r="C38" s="149"/>
      <c r="D38" s="149"/>
      <c r="E38" s="149"/>
      <c r="F38" s="149">
        <f>E38-D38</f>
        <v>0</v>
      </c>
      <c r="G38" s="149"/>
      <c r="H38" s="149"/>
      <c r="I38" s="149">
        <f>F38-H38</f>
        <v>0</v>
      </c>
    </row>
    <row r="39" spans="1:9" x14ac:dyDescent="0.25">
      <c r="A39" s="149">
        <v>2</v>
      </c>
      <c r="B39" s="149" t="s">
        <v>82</v>
      </c>
      <c r="C39" s="149"/>
      <c r="D39" s="149"/>
      <c r="E39" s="149"/>
      <c r="F39" s="149">
        <f>E39-D39</f>
        <v>0</v>
      </c>
      <c r="G39" s="149"/>
      <c r="H39" s="149"/>
      <c r="I39" s="149"/>
    </row>
    <row r="41" spans="1:9" x14ac:dyDescent="0.25">
      <c r="A41" s="787">
        <v>44990</v>
      </c>
      <c r="B41" s="788"/>
      <c r="C41" s="66"/>
      <c r="D41" s="789" t="s">
        <v>85</v>
      </c>
      <c r="E41" s="789"/>
      <c r="F41" s="770" t="s">
        <v>44</v>
      </c>
      <c r="G41" s="151"/>
      <c r="H41" s="786" t="s">
        <v>87</v>
      </c>
      <c r="I41" s="770" t="s">
        <v>88</v>
      </c>
    </row>
    <row r="42" spans="1:9" x14ac:dyDescent="0.25">
      <c r="A42" s="149" t="s">
        <v>81</v>
      </c>
      <c r="B42" s="149" t="s">
        <v>17</v>
      </c>
      <c r="C42" s="149"/>
      <c r="D42" s="150" t="s">
        <v>83</v>
      </c>
      <c r="E42" s="149" t="s">
        <v>84</v>
      </c>
      <c r="F42" s="771"/>
      <c r="G42" s="75"/>
      <c r="H42" s="786"/>
      <c r="I42" s="771"/>
    </row>
    <row r="43" spans="1:9" x14ac:dyDescent="0.25">
      <c r="A43" s="149">
        <v>1</v>
      </c>
      <c r="B43" s="149" t="s">
        <v>82</v>
      </c>
      <c r="C43" s="149"/>
      <c r="D43" s="149"/>
      <c r="E43" s="149"/>
      <c r="F43" s="149">
        <f>E43-D43</f>
        <v>0</v>
      </c>
      <c r="G43" s="149"/>
      <c r="H43" s="149"/>
      <c r="I43" s="149">
        <f>F43-H43</f>
        <v>0</v>
      </c>
    </row>
    <row r="44" spans="1:9" x14ac:dyDescent="0.25">
      <c r="A44" s="149">
        <v>2</v>
      </c>
      <c r="B44" s="149" t="s">
        <v>82</v>
      </c>
      <c r="C44" s="149"/>
      <c r="D44" s="149"/>
      <c r="E44" s="149"/>
      <c r="F44" s="149">
        <f>E44-D44</f>
        <v>0</v>
      </c>
      <c r="G44" s="149"/>
      <c r="H44" s="149"/>
      <c r="I44" s="149"/>
    </row>
    <row r="46" spans="1:9" x14ac:dyDescent="0.25">
      <c r="A46" s="782">
        <v>44990</v>
      </c>
      <c r="B46" s="783"/>
      <c r="C46" s="160"/>
      <c r="D46" s="784" t="s">
        <v>86</v>
      </c>
      <c r="E46" s="785"/>
      <c r="F46" s="770" t="s">
        <v>44</v>
      </c>
      <c r="G46" s="151"/>
      <c r="H46" s="786" t="s">
        <v>87</v>
      </c>
      <c r="I46" s="770" t="s">
        <v>88</v>
      </c>
    </row>
    <row r="47" spans="1:9" x14ac:dyDescent="0.25">
      <c r="A47" s="149" t="s">
        <v>81</v>
      </c>
      <c r="B47" s="149" t="s">
        <v>17</v>
      </c>
      <c r="C47" s="149"/>
      <c r="D47" s="150" t="s">
        <v>83</v>
      </c>
      <c r="E47" s="149" t="s">
        <v>84</v>
      </c>
      <c r="F47" s="771"/>
      <c r="G47" s="75"/>
      <c r="H47" s="786"/>
      <c r="I47" s="771"/>
    </row>
    <row r="48" spans="1:9" x14ac:dyDescent="0.25">
      <c r="A48" s="149">
        <v>1</v>
      </c>
      <c r="B48" s="149" t="s">
        <v>82</v>
      </c>
      <c r="C48" s="149"/>
      <c r="D48" s="149"/>
      <c r="E48" s="149"/>
      <c r="F48" s="149">
        <f>E48-D48</f>
        <v>0</v>
      </c>
      <c r="G48" s="149"/>
      <c r="H48" s="149"/>
      <c r="I48" s="149">
        <f>F48-H48</f>
        <v>0</v>
      </c>
    </row>
    <row r="49" spans="1:9" x14ac:dyDescent="0.25">
      <c r="A49" s="149">
        <v>2</v>
      </c>
      <c r="B49" s="149" t="s">
        <v>82</v>
      </c>
      <c r="C49" s="149"/>
      <c r="D49" s="149"/>
      <c r="E49" s="149"/>
      <c r="F49" s="149">
        <f>E49-D49</f>
        <v>0</v>
      </c>
      <c r="G49" s="149"/>
      <c r="H49" s="149"/>
      <c r="I49" s="149"/>
    </row>
    <row r="51" spans="1:9" x14ac:dyDescent="0.25">
      <c r="A51" s="787">
        <v>44991</v>
      </c>
      <c r="B51" s="788"/>
      <c r="C51" s="66"/>
      <c r="D51" s="789" t="s">
        <v>85</v>
      </c>
      <c r="E51" s="789"/>
      <c r="F51" s="770" t="s">
        <v>44</v>
      </c>
      <c r="G51" s="151"/>
      <c r="H51" s="786" t="s">
        <v>87</v>
      </c>
      <c r="I51" s="770" t="s">
        <v>88</v>
      </c>
    </row>
    <row r="52" spans="1:9" x14ac:dyDescent="0.25">
      <c r="A52" s="149" t="s">
        <v>81</v>
      </c>
      <c r="B52" s="149" t="s">
        <v>17</v>
      </c>
      <c r="C52" s="149"/>
      <c r="D52" s="150" t="s">
        <v>83</v>
      </c>
      <c r="E52" s="149" t="s">
        <v>84</v>
      </c>
      <c r="F52" s="771"/>
      <c r="G52" s="75"/>
      <c r="H52" s="786"/>
      <c r="I52" s="771"/>
    </row>
    <row r="53" spans="1:9" x14ac:dyDescent="0.25">
      <c r="A53" s="149">
        <v>1</v>
      </c>
      <c r="B53" s="149" t="s">
        <v>82</v>
      </c>
      <c r="C53" s="149"/>
      <c r="D53" s="149"/>
      <c r="E53" s="149"/>
      <c r="F53" s="149">
        <f>E53-D53</f>
        <v>0</v>
      </c>
      <c r="G53" s="149"/>
      <c r="H53" s="149"/>
      <c r="I53" s="149">
        <f>F53-H53</f>
        <v>0</v>
      </c>
    </row>
    <row r="54" spans="1:9" x14ac:dyDescent="0.25">
      <c r="A54" s="149">
        <v>2</v>
      </c>
      <c r="B54" s="149" t="s">
        <v>82</v>
      </c>
      <c r="C54" s="149"/>
      <c r="D54" s="149"/>
      <c r="E54" s="149"/>
      <c r="F54" s="149">
        <f>E54-D54</f>
        <v>0</v>
      </c>
      <c r="G54" s="149"/>
      <c r="H54" s="149"/>
      <c r="I54" s="149"/>
    </row>
    <row r="56" spans="1:9" x14ac:dyDescent="0.25">
      <c r="A56" s="782">
        <v>44991</v>
      </c>
      <c r="B56" s="783"/>
      <c r="C56" s="160"/>
      <c r="D56" s="784" t="s">
        <v>86</v>
      </c>
      <c r="E56" s="785"/>
      <c r="F56" s="770" t="s">
        <v>44</v>
      </c>
      <c r="G56" s="151"/>
      <c r="H56" s="786" t="s">
        <v>87</v>
      </c>
      <c r="I56" s="770" t="s">
        <v>88</v>
      </c>
    </row>
    <row r="57" spans="1:9" x14ac:dyDescent="0.25">
      <c r="A57" s="149" t="s">
        <v>81</v>
      </c>
      <c r="B57" s="149" t="s">
        <v>17</v>
      </c>
      <c r="C57" s="149"/>
      <c r="D57" s="150" t="s">
        <v>83</v>
      </c>
      <c r="E57" s="149" t="s">
        <v>84</v>
      </c>
      <c r="F57" s="771"/>
      <c r="G57" s="75"/>
      <c r="H57" s="786"/>
      <c r="I57" s="771"/>
    </row>
    <row r="58" spans="1:9" x14ac:dyDescent="0.25">
      <c r="A58" s="149">
        <v>1</v>
      </c>
      <c r="B58" s="149" t="s">
        <v>82</v>
      </c>
      <c r="C58" s="149"/>
      <c r="D58" s="149"/>
      <c r="E58" s="149"/>
      <c r="F58" s="149">
        <f>E58-D58</f>
        <v>0</v>
      </c>
      <c r="G58" s="149"/>
      <c r="H58" s="149"/>
      <c r="I58" s="149">
        <f>F58-H58</f>
        <v>0</v>
      </c>
    </row>
    <row r="59" spans="1:9" x14ac:dyDescent="0.25">
      <c r="A59" s="149">
        <v>2</v>
      </c>
      <c r="B59" s="149" t="s">
        <v>82</v>
      </c>
      <c r="C59" s="149"/>
      <c r="D59" s="149"/>
      <c r="E59" s="149"/>
      <c r="F59" s="149">
        <f>E59-D59</f>
        <v>0</v>
      </c>
      <c r="G59" s="149"/>
      <c r="H59" s="149"/>
      <c r="I59" s="149"/>
    </row>
    <row r="61" spans="1:9" x14ac:dyDescent="0.25">
      <c r="A61" s="787">
        <v>44992</v>
      </c>
      <c r="B61" s="788"/>
      <c r="C61" s="66"/>
      <c r="D61" s="789" t="s">
        <v>85</v>
      </c>
      <c r="E61" s="789"/>
      <c r="F61" s="770" t="s">
        <v>44</v>
      </c>
      <c r="G61" s="151"/>
      <c r="H61" s="786" t="s">
        <v>87</v>
      </c>
      <c r="I61" s="770" t="s">
        <v>88</v>
      </c>
    </row>
    <row r="62" spans="1:9" x14ac:dyDescent="0.25">
      <c r="A62" s="149" t="s">
        <v>81</v>
      </c>
      <c r="B62" s="149" t="s">
        <v>17</v>
      </c>
      <c r="C62" s="149"/>
      <c r="D62" s="150" t="s">
        <v>83</v>
      </c>
      <c r="E62" s="149" t="s">
        <v>84</v>
      </c>
      <c r="F62" s="771"/>
      <c r="G62" s="75"/>
      <c r="H62" s="786"/>
      <c r="I62" s="771"/>
    </row>
    <row r="63" spans="1:9" x14ac:dyDescent="0.25">
      <c r="A63" s="149">
        <v>1</v>
      </c>
      <c r="B63" s="149" t="s">
        <v>82</v>
      </c>
      <c r="C63" s="149"/>
      <c r="D63" s="149"/>
      <c r="E63" s="149"/>
      <c r="F63" s="149">
        <f>E63-D63</f>
        <v>0</v>
      </c>
      <c r="G63" s="149"/>
      <c r="H63" s="149"/>
      <c r="I63" s="149">
        <f>F63-H63</f>
        <v>0</v>
      </c>
    </row>
    <row r="64" spans="1:9" x14ac:dyDescent="0.25">
      <c r="A64" s="149">
        <v>2</v>
      </c>
      <c r="B64" s="149" t="s">
        <v>82</v>
      </c>
      <c r="C64" s="149"/>
      <c r="D64" s="149"/>
      <c r="E64" s="149"/>
      <c r="F64" s="149">
        <f>E64-D64</f>
        <v>0</v>
      </c>
      <c r="G64" s="149"/>
      <c r="H64" s="149"/>
      <c r="I64" s="149"/>
    </row>
    <row r="66" spans="1:9" x14ac:dyDescent="0.25">
      <c r="A66" s="782">
        <v>44992</v>
      </c>
      <c r="B66" s="783"/>
      <c r="C66" s="160"/>
      <c r="D66" s="784" t="s">
        <v>86</v>
      </c>
      <c r="E66" s="785"/>
      <c r="F66" s="770" t="s">
        <v>44</v>
      </c>
      <c r="G66" s="151"/>
      <c r="H66" s="786" t="s">
        <v>87</v>
      </c>
      <c r="I66" s="770" t="s">
        <v>88</v>
      </c>
    </row>
    <row r="67" spans="1:9" x14ac:dyDescent="0.25">
      <c r="A67" s="149" t="s">
        <v>81</v>
      </c>
      <c r="B67" s="149" t="s">
        <v>17</v>
      </c>
      <c r="C67" s="149"/>
      <c r="D67" s="150" t="s">
        <v>83</v>
      </c>
      <c r="E67" s="149" t="s">
        <v>84</v>
      </c>
      <c r="F67" s="771"/>
      <c r="G67" s="75"/>
      <c r="H67" s="786"/>
      <c r="I67" s="771"/>
    </row>
    <row r="68" spans="1:9" x14ac:dyDescent="0.25">
      <c r="A68" s="149">
        <v>1</v>
      </c>
      <c r="B68" s="149" t="s">
        <v>82</v>
      </c>
      <c r="C68" s="149"/>
      <c r="D68" s="149"/>
      <c r="E68" s="149"/>
      <c r="F68" s="149">
        <f>E68-D68</f>
        <v>0</v>
      </c>
      <c r="G68" s="149"/>
      <c r="H68" s="149"/>
      <c r="I68" s="149">
        <f>F68-H68</f>
        <v>0</v>
      </c>
    </row>
    <row r="69" spans="1:9" x14ac:dyDescent="0.25">
      <c r="A69" s="149">
        <v>2</v>
      </c>
      <c r="B69" s="149" t="s">
        <v>82</v>
      </c>
      <c r="C69" s="149"/>
      <c r="D69" s="149"/>
      <c r="E69" s="149"/>
      <c r="F69" s="149">
        <f>E69-D69</f>
        <v>0</v>
      </c>
      <c r="G69" s="149"/>
      <c r="H69" s="149"/>
      <c r="I69" s="149"/>
    </row>
    <row r="71" spans="1:9" x14ac:dyDescent="0.25">
      <c r="A71" s="787">
        <v>44993</v>
      </c>
      <c r="B71" s="788"/>
      <c r="C71" s="66"/>
      <c r="D71" s="789" t="s">
        <v>85</v>
      </c>
      <c r="E71" s="789"/>
      <c r="F71" s="770" t="s">
        <v>44</v>
      </c>
      <c r="G71" s="151"/>
      <c r="H71" s="786" t="s">
        <v>87</v>
      </c>
      <c r="I71" s="770" t="s">
        <v>88</v>
      </c>
    </row>
    <row r="72" spans="1:9" x14ac:dyDescent="0.25">
      <c r="A72" s="149" t="s">
        <v>81</v>
      </c>
      <c r="B72" s="149" t="s">
        <v>17</v>
      </c>
      <c r="C72" s="149"/>
      <c r="D72" s="150" t="s">
        <v>83</v>
      </c>
      <c r="E72" s="149" t="s">
        <v>84</v>
      </c>
      <c r="F72" s="771"/>
      <c r="G72" s="75"/>
      <c r="H72" s="786"/>
      <c r="I72" s="771"/>
    </row>
    <row r="73" spans="1:9" x14ac:dyDescent="0.25">
      <c r="A73" s="149">
        <v>1</v>
      </c>
      <c r="B73" s="149" t="s">
        <v>82</v>
      </c>
      <c r="C73" s="149"/>
      <c r="D73" s="149"/>
      <c r="E73" s="149"/>
      <c r="F73" s="149">
        <f>E73-D73</f>
        <v>0</v>
      </c>
      <c r="G73" s="149"/>
      <c r="H73" s="149"/>
      <c r="I73" s="149">
        <f>F73-H73</f>
        <v>0</v>
      </c>
    </row>
    <row r="74" spans="1:9" x14ac:dyDescent="0.25">
      <c r="A74" s="149">
        <v>2</v>
      </c>
      <c r="B74" s="149" t="s">
        <v>82</v>
      </c>
      <c r="C74" s="149"/>
      <c r="D74" s="149"/>
      <c r="E74" s="149"/>
      <c r="F74" s="149">
        <f>E74-D74</f>
        <v>0</v>
      </c>
      <c r="G74" s="149"/>
      <c r="H74" s="149"/>
      <c r="I74" s="149"/>
    </row>
    <row r="76" spans="1:9" x14ac:dyDescent="0.25">
      <c r="A76" s="782">
        <v>44993</v>
      </c>
      <c r="B76" s="783"/>
      <c r="C76" s="160"/>
      <c r="D76" s="784" t="s">
        <v>86</v>
      </c>
      <c r="E76" s="785"/>
      <c r="F76" s="770" t="s">
        <v>44</v>
      </c>
      <c r="G76" s="151"/>
      <c r="H76" s="786" t="s">
        <v>87</v>
      </c>
      <c r="I76" s="770" t="s">
        <v>88</v>
      </c>
    </row>
    <row r="77" spans="1:9" x14ac:dyDescent="0.25">
      <c r="A77" s="149" t="s">
        <v>81</v>
      </c>
      <c r="B77" s="149" t="s">
        <v>17</v>
      </c>
      <c r="C77" s="149"/>
      <c r="D77" s="150" t="s">
        <v>83</v>
      </c>
      <c r="E77" s="149" t="s">
        <v>84</v>
      </c>
      <c r="F77" s="771"/>
      <c r="G77" s="75"/>
      <c r="H77" s="786"/>
      <c r="I77" s="771"/>
    </row>
    <row r="78" spans="1:9" x14ac:dyDescent="0.25">
      <c r="A78" s="149">
        <v>1</v>
      </c>
      <c r="B78" s="149" t="s">
        <v>82</v>
      </c>
      <c r="C78" s="149"/>
      <c r="D78" s="149"/>
      <c r="E78" s="149"/>
      <c r="F78" s="149">
        <f>E78-D78</f>
        <v>0</v>
      </c>
      <c r="G78" s="149"/>
      <c r="H78" s="149"/>
      <c r="I78" s="149">
        <f>F78-H78</f>
        <v>0</v>
      </c>
    </row>
    <row r="79" spans="1:9" x14ac:dyDescent="0.25">
      <c r="A79" s="149">
        <v>2</v>
      </c>
      <c r="B79" s="149" t="s">
        <v>82</v>
      </c>
      <c r="C79" s="149"/>
      <c r="D79" s="149"/>
      <c r="E79" s="149"/>
      <c r="F79" s="149">
        <f>E79-D79</f>
        <v>0</v>
      </c>
      <c r="G79" s="149"/>
      <c r="H79" s="149"/>
      <c r="I79" s="149"/>
    </row>
    <row r="81" spans="1:9" x14ac:dyDescent="0.25">
      <c r="A81" s="787">
        <v>44994</v>
      </c>
      <c r="B81" s="788"/>
      <c r="C81" s="66"/>
      <c r="D81" s="789" t="s">
        <v>85</v>
      </c>
      <c r="E81" s="789"/>
      <c r="F81" s="770" t="s">
        <v>44</v>
      </c>
      <c r="G81" s="151"/>
      <c r="H81" s="786" t="s">
        <v>87</v>
      </c>
      <c r="I81" s="770" t="s">
        <v>88</v>
      </c>
    </row>
    <row r="82" spans="1:9" x14ac:dyDescent="0.25">
      <c r="A82" s="149" t="s">
        <v>81</v>
      </c>
      <c r="B82" s="149" t="s">
        <v>17</v>
      </c>
      <c r="C82" s="149"/>
      <c r="D82" s="150" t="s">
        <v>83</v>
      </c>
      <c r="E82" s="149" t="s">
        <v>84</v>
      </c>
      <c r="F82" s="771"/>
      <c r="G82" s="75"/>
      <c r="H82" s="786"/>
      <c r="I82" s="771"/>
    </row>
    <row r="83" spans="1:9" x14ac:dyDescent="0.25">
      <c r="A83" s="149">
        <v>1</v>
      </c>
      <c r="B83" s="149" t="s">
        <v>82</v>
      </c>
      <c r="C83" s="149"/>
      <c r="D83" s="149"/>
      <c r="E83" s="149"/>
      <c r="F83" s="149">
        <f>E83-D83</f>
        <v>0</v>
      </c>
      <c r="G83" s="149"/>
      <c r="H83" s="149"/>
      <c r="I83" s="149">
        <f>F83-H83</f>
        <v>0</v>
      </c>
    </row>
    <row r="84" spans="1:9" x14ac:dyDescent="0.25">
      <c r="A84" s="149">
        <v>2</v>
      </c>
      <c r="B84" s="149" t="s">
        <v>82</v>
      </c>
      <c r="C84" s="149"/>
      <c r="D84" s="149"/>
      <c r="E84" s="149"/>
      <c r="F84" s="149">
        <f>E84-D84</f>
        <v>0</v>
      </c>
      <c r="G84" s="149"/>
      <c r="H84" s="149"/>
      <c r="I84" s="149"/>
    </row>
    <row r="86" spans="1:9" x14ac:dyDescent="0.25">
      <c r="A86" s="782">
        <v>44994</v>
      </c>
      <c r="B86" s="783"/>
      <c r="C86" s="160"/>
      <c r="D86" s="784" t="s">
        <v>86</v>
      </c>
      <c r="E86" s="785"/>
      <c r="F86" s="770" t="s">
        <v>44</v>
      </c>
      <c r="G86" s="151"/>
      <c r="H86" s="786" t="s">
        <v>87</v>
      </c>
      <c r="I86" s="770" t="s">
        <v>88</v>
      </c>
    </row>
    <row r="87" spans="1:9" x14ac:dyDescent="0.25">
      <c r="A87" s="149" t="s">
        <v>81</v>
      </c>
      <c r="B87" s="149" t="s">
        <v>17</v>
      </c>
      <c r="C87" s="149"/>
      <c r="D87" s="150" t="s">
        <v>83</v>
      </c>
      <c r="E87" s="149" t="s">
        <v>84</v>
      </c>
      <c r="F87" s="771"/>
      <c r="G87" s="75"/>
      <c r="H87" s="786"/>
      <c r="I87" s="771"/>
    </row>
    <row r="88" spans="1:9" x14ac:dyDescent="0.25">
      <c r="A88" s="149">
        <v>1</v>
      </c>
      <c r="B88" s="149" t="s">
        <v>82</v>
      </c>
      <c r="C88" s="149"/>
      <c r="D88" s="149"/>
      <c r="E88" s="149"/>
      <c r="F88" s="149">
        <f>E88-D88</f>
        <v>0</v>
      </c>
      <c r="G88" s="149"/>
      <c r="H88" s="149"/>
      <c r="I88" s="149">
        <f>F88-H88</f>
        <v>0</v>
      </c>
    </row>
    <row r="89" spans="1:9" x14ac:dyDescent="0.25">
      <c r="A89" s="149">
        <v>2</v>
      </c>
      <c r="B89" s="149" t="s">
        <v>82</v>
      </c>
      <c r="C89" s="149"/>
      <c r="D89" s="149"/>
      <c r="E89" s="149"/>
      <c r="F89" s="149">
        <f>E89-D89</f>
        <v>0</v>
      </c>
      <c r="G89" s="149"/>
      <c r="H89" s="149"/>
      <c r="I89" s="149"/>
    </row>
    <row r="91" spans="1:9" x14ac:dyDescent="0.25">
      <c r="A91" s="787">
        <v>44995</v>
      </c>
      <c r="B91" s="788"/>
      <c r="C91" s="66"/>
      <c r="D91" s="789" t="s">
        <v>85</v>
      </c>
      <c r="E91" s="789"/>
      <c r="F91" s="770" t="s">
        <v>44</v>
      </c>
      <c r="G91" s="151"/>
      <c r="H91" s="786" t="s">
        <v>87</v>
      </c>
      <c r="I91" s="770" t="s">
        <v>88</v>
      </c>
    </row>
    <row r="92" spans="1:9" x14ac:dyDescent="0.25">
      <c r="A92" s="149" t="s">
        <v>81</v>
      </c>
      <c r="B92" s="149" t="s">
        <v>17</v>
      </c>
      <c r="C92" s="149"/>
      <c r="D92" s="150" t="s">
        <v>83</v>
      </c>
      <c r="E92" s="149" t="s">
        <v>84</v>
      </c>
      <c r="F92" s="771"/>
      <c r="G92" s="75"/>
      <c r="H92" s="786"/>
      <c r="I92" s="771"/>
    </row>
    <row r="93" spans="1:9" x14ac:dyDescent="0.25">
      <c r="A93" s="149">
        <v>1</v>
      </c>
      <c r="B93" s="149" t="s">
        <v>82</v>
      </c>
      <c r="C93" s="149"/>
      <c r="D93" s="149"/>
      <c r="E93" s="149"/>
      <c r="F93" s="149">
        <f>E93-D93</f>
        <v>0</v>
      </c>
      <c r="G93" s="149"/>
      <c r="H93" s="149"/>
      <c r="I93" s="149">
        <f>F93-H93</f>
        <v>0</v>
      </c>
    </row>
    <row r="94" spans="1:9" x14ac:dyDescent="0.25">
      <c r="A94" s="149">
        <v>2</v>
      </c>
      <c r="B94" s="149" t="s">
        <v>82</v>
      </c>
      <c r="C94" s="149"/>
      <c r="D94" s="149"/>
      <c r="E94" s="149"/>
      <c r="F94" s="149">
        <f>E94-D94</f>
        <v>0</v>
      </c>
      <c r="G94" s="149"/>
      <c r="H94" s="149"/>
      <c r="I94" s="149"/>
    </row>
    <row r="96" spans="1:9" x14ac:dyDescent="0.25">
      <c r="A96" s="782">
        <v>44995</v>
      </c>
      <c r="B96" s="783"/>
      <c r="C96" s="160"/>
      <c r="D96" s="784" t="s">
        <v>86</v>
      </c>
      <c r="E96" s="785"/>
      <c r="F96" s="770" t="s">
        <v>44</v>
      </c>
      <c r="G96" s="151"/>
      <c r="H96" s="786" t="s">
        <v>87</v>
      </c>
      <c r="I96" s="770" t="s">
        <v>88</v>
      </c>
    </row>
    <row r="97" spans="1:9" x14ac:dyDescent="0.25">
      <c r="A97" s="149" t="s">
        <v>81</v>
      </c>
      <c r="B97" s="149" t="s">
        <v>17</v>
      </c>
      <c r="C97" s="149"/>
      <c r="D97" s="150" t="s">
        <v>83</v>
      </c>
      <c r="E97" s="149" t="s">
        <v>84</v>
      </c>
      <c r="F97" s="771"/>
      <c r="G97" s="75"/>
      <c r="H97" s="786"/>
      <c r="I97" s="771"/>
    </row>
    <row r="98" spans="1:9" x14ac:dyDescent="0.25">
      <c r="A98" s="149">
        <v>1</v>
      </c>
      <c r="B98" s="149" t="s">
        <v>82</v>
      </c>
      <c r="C98" s="149"/>
      <c r="D98" s="149"/>
      <c r="E98" s="149"/>
      <c r="F98" s="149">
        <f>E98-D98</f>
        <v>0</v>
      </c>
      <c r="G98" s="149"/>
      <c r="H98" s="149"/>
      <c r="I98" s="149">
        <f>F98-H98</f>
        <v>0</v>
      </c>
    </row>
    <row r="99" spans="1:9" x14ac:dyDescent="0.25">
      <c r="A99" s="149">
        <v>2</v>
      </c>
      <c r="B99" s="149" t="s">
        <v>82</v>
      </c>
      <c r="C99" s="149"/>
      <c r="D99" s="149"/>
      <c r="E99" s="149"/>
      <c r="F99" s="149">
        <f>E99-D99</f>
        <v>0</v>
      </c>
      <c r="G99" s="149"/>
      <c r="H99" s="149"/>
      <c r="I99" s="149"/>
    </row>
    <row r="101" spans="1:9" x14ac:dyDescent="0.25">
      <c r="A101" s="787">
        <v>44996</v>
      </c>
      <c r="B101" s="788"/>
      <c r="C101" s="66"/>
      <c r="D101" s="789" t="s">
        <v>85</v>
      </c>
      <c r="E101" s="789"/>
      <c r="F101" s="770" t="s">
        <v>44</v>
      </c>
      <c r="G101" s="151"/>
      <c r="H101" s="786" t="s">
        <v>87</v>
      </c>
      <c r="I101" s="770" t="s">
        <v>88</v>
      </c>
    </row>
    <row r="102" spans="1:9" x14ac:dyDescent="0.25">
      <c r="A102" s="149" t="s">
        <v>81</v>
      </c>
      <c r="B102" s="149" t="s">
        <v>17</v>
      </c>
      <c r="C102" s="149"/>
      <c r="D102" s="150" t="s">
        <v>83</v>
      </c>
      <c r="E102" s="149" t="s">
        <v>84</v>
      </c>
      <c r="F102" s="771"/>
      <c r="G102" s="75"/>
      <c r="H102" s="786"/>
      <c r="I102" s="771"/>
    </row>
    <row r="103" spans="1:9" x14ac:dyDescent="0.25">
      <c r="A103" s="149">
        <v>1</v>
      </c>
      <c r="B103" s="149" t="s">
        <v>82</v>
      </c>
      <c r="C103" s="149"/>
      <c r="D103" s="149"/>
      <c r="E103" s="149"/>
      <c r="F103" s="149">
        <f>E103-D103</f>
        <v>0</v>
      </c>
      <c r="G103" s="149"/>
      <c r="H103" s="149"/>
      <c r="I103" s="149">
        <f>F103-H103</f>
        <v>0</v>
      </c>
    </row>
    <row r="104" spans="1:9" x14ac:dyDescent="0.25">
      <c r="A104" s="149">
        <v>2</v>
      </c>
      <c r="B104" s="149" t="s">
        <v>82</v>
      </c>
      <c r="C104" s="149"/>
      <c r="D104" s="149"/>
      <c r="E104" s="149"/>
      <c r="F104" s="149">
        <f>E104-D104</f>
        <v>0</v>
      </c>
      <c r="G104" s="149"/>
      <c r="H104" s="149"/>
      <c r="I104" s="149"/>
    </row>
    <row r="106" spans="1:9" x14ac:dyDescent="0.25">
      <c r="A106" s="782">
        <v>44996</v>
      </c>
      <c r="B106" s="783"/>
      <c r="C106" s="160"/>
      <c r="D106" s="784" t="s">
        <v>86</v>
      </c>
      <c r="E106" s="785"/>
      <c r="F106" s="770" t="s">
        <v>44</v>
      </c>
      <c r="G106" s="151"/>
      <c r="H106" s="786" t="s">
        <v>87</v>
      </c>
      <c r="I106" s="770" t="s">
        <v>88</v>
      </c>
    </row>
    <row r="107" spans="1:9" x14ac:dyDescent="0.25">
      <c r="A107" s="149" t="s">
        <v>81</v>
      </c>
      <c r="B107" s="149" t="s">
        <v>17</v>
      </c>
      <c r="C107" s="149"/>
      <c r="D107" s="150" t="s">
        <v>83</v>
      </c>
      <c r="E107" s="149" t="s">
        <v>84</v>
      </c>
      <c r="F107" s="771"/>
      <c r="G107" s="75"/>
      <c r="H107" s="786"/>
      <c r="I107" s="771"/>
    </row>
    <row r="108" spans="1:9" x14ac:dyDescent="0.25">
      <c r="A108" s="149">
        <v>1</v>
      </c>
      <c r="B108" s="149" t="s">
        <v>82</v>
      </c>
      <c r="C108" s="149"/>
      <c r="D108" s="149"/>
      <c r="E108" s="149"/>
      <c r="F108" s="149">
        <f>E108-D108</f>
        <v>0</v>
      </c>
      <c r="G108" s="149"/>
      <c r="H108" s="149"/>
      <c r="I108" s="149">
        <f>F108-H108</f>
        <v>0</v>
      </c>
    </row>
    <row r="109" spans="1:9" x14ac:dyDescent="0.25">
      <c r="A109" s="149">
        <v>2</v>
      </c>
      <c r="B109" s="149" t="s">
        <v>82</v>
      </c>
      <c r="C109" s="149"/>
      <c r="D109" s="149"/>
      <c r="E109" s="149"/>
      <c r="F109" s="149">
        <f>E109-D109</f>
        <v>0</v>
      </c>
      <c r="G109" s="149"/>
      <c r="H109" s="149"/>
      <c r="I109" s="149"/>
    </row>
    <row r="111" spans="1:9" x14ac:dyDescent="0.25">
      <c r="A111" s="787">
        <v>44997</v>
      </c>
      <c r="B111" s="788"/>
      <c r="C111" s="66"/>
      <c r="D111" s="789" t="s">
        <v>85</v>
      </c>
      <c r="E111" s="789"/>
      <c r="F111" s="770" t="s">
        <v>44</v>
      </c>
      <c r="G111" s="151"/>
      <c r="H111" s="786" t="s">
        <v>87</v>
      </c>
      <c r="I111" s="770" t="s">
        <v>88</v>
      </c>
    </row>
    <row r="112" spans="1:9" x14ac:dyDescent="0.25">
      <c r="A112" s="149" t="s">
        <v>81</v>
      </c>
      <c r="B112" s="149" t="s">
        <v>17</v>
      </c>
      <c r="C112" s="149"/>
      <c r="D112" s="150" t="s">
        <v>83</v>
      </c>
      <c r="E112" s="149" t="s">
        <v>84</v>
      </c>
      <c r="F112" s="771"/>
      <c r="G112" s="75"/>
      <c r="H112" s="786"/>
      <c r="I112" s="771"/>
    </row>
    <row r="113" spans="1:9" x14ac:dyDescent="0.25">
      <c r="A113" s="149">
        <v>1</v>
      </c>
      <c r="B113" s="149" t="s">
        <v>82</v>
      </c>
      <c r="C113" s="149"/>
      <c r="D113" s="149"/>
      <c r="E113" s="149"/>
      <c r="F113" s="149">
        <f>E113-D113</f>
        <v>0</v>
      </c>
      <c r="G113" s="149"/>
      <c r="H113" s="149"/>
      <c r="I113" s="149">
        <f>F113-H113</f>
        <v>0</v>
      </c>
    </row>
    <row r="114" spans="1:9" x14ac:dyDescent="0.25">
      <c r="A114" s="149">
        <v>2</v>
      </c>
      <c r="B114" s="149" t="s">
        <v>82</v>
      </c>
      <c r="C114" s="149"/>
      <c r="D114" s="149"/>
      <c r="E114" s="149"/>
      <c r="F114" s="149">
        <f>E114-D114</f>
        <v>0</v>
      </c>
      <c r="G114" s="149"/>
      <c r="H114" s="149"/>
      <c r="I114" s="149"/>
    </row>
    <row r="116" spans="1:9" x14ac:dyDescent="0.25">
      <c r="A116" s="782">
        <v>44997</v>
      </c>
      <c r="B116" s="783"/>
      <c r="C116" s="160"/>
      <c r="D116" s="784" t="s">
        <v>86</v>
      </c>
      <c r="E116" s="785"/>
      <c r="F116" s="770" t="s">
        <v>44</v>
      </c>
      <c r="G116" s="151"/>
      <c r="H116" s="786" t="s">
        <v>87</v>
      </c>
      <c r="I116" s="770" t="s">
        <v>88</v>
      </c>
    </row>
    <row r="117" spans="1:9" x14ac:dyDescent="0.25">
      <c r="A117" s="149" t="s">
        <v>81</v>
      </c>
      <c r="B117" s="149" t="s">
        <v>17</v>
      </c>
      <c r="C117" s="149"/>
      <c r="D117" s="150" t="s">
        <v>83</v>
      </c>
      <c r="E117" s="149" t="s">
        <v>84</v>
      </c>
      <c r="F117" s="771"/>
      <c r="G117" s="75"/>
      <c r="H117" s="786"/>
      <c r="I117" s="771"/>
    </row>
    <row r="118" spans="1:9" x14ac:dyDescent="0.25">
      <c r="A118" s="149">
        <v>1</v>
      </c>
      <c r="B118" s="149" t="s">
        <v>82</v>
      </c>
      <c r="C118" s="149"/>
      <c r="D118" s="149"/>
      <c r="E118" s="149"/>
      <c r="F118" s="149">
        <f>E118-D118</f>
        <v>0</v>
      </c>
      <c r="G118" s="149"/>
      <c r="H118" s="149"/>
      <c r="I118" s="149">
        <f>F118-H118</f>
        <v>0</v>
      </c>
    </row>
    <row r="119" spans="1:9" x14ac:dyDescent="0.25">
      <c r="A119" s="149">
        <v>2</v>
      </c>
      <c r="B119" s="149" t="s">
        <v>82</v>
      </c>
      <c r="C119" s="149"/>
      <c r="D119" s="149"/>
      <c r="E119" s="149"/>
      <c r="F119" s="149">
        <f>E119-D119</f>
        <v>0</v>
      </c>
      <c r="G119" s="149"/>
      <c r="H119" s="149"/>
      <c r="I119" s="149"/>
    </row>
    <row r="121" spans="1:9" x14ac:dyDescent="0.25">
      <c r="A121" s="787">
        <v>44998</v>
      </c>
      <c r="B121" s="788"/>
      <c r="C121" s="66"/>
      <c r="D121" s="789" t="s">
        <v>85</v>
      </c>
      <c r="E121" s="789"/>
      <c r="F121" s="770" t="s">
        <v>44</v>
      </c>
      <c r="G121" s="151"/>
      <c r="H121" s="786" t="s">
        <v>87</v>
      </c>
      <c r="I121" s="770" t="s">
        <v>88</v>
      </c>
    </row>
    <row r="122" spans="1:9" x14ac:dyDescent="0.25">
      <c r="A122" s="149" t="s">
        <v>81</v>
      </c>
      <c r="B122" s="149" t="s">
        <v>17</v>
      </c>
      <c r="C122" s="149"/>
      <c r="D122" s="150" t="s">
        <v>83</v>
      </c>
      <c r="E122" s="149" t="s">
        <v>84</v>
      </c>
      <c r="F122" s="771"/>
      <c r="G122" s="75"/>
      <c r="H122" s="786"/>
      <c r="I122" s="771"/>
    </row>
    <row r="123" spans="1:9" x14ac:dyDescent="0.25">
      <c r="A123" s="149">
        <v>1</v>
      </c>
      <c r="B123" s="149" t="s">
        <v>82</v>
      </c>
      <c r="C123" s="149"/>
      <c r="D123" s="149"/>
      <c r="E123" s="149"/>
      <c r="F123" s="149">
        <f>E123-D123</f>
        <v>0</v>
      </c>
      <c r="G123" s="149"/>
      <c r="H123" s="149"/>
      <c r="I123" s="149">
        <f>F123-H123</f>
        <v>0</v>
      </c>
    </row>
    <row r="124" spans="1:9" x14ac:dyDescent="0.25">
      <c r="A124" s="149">
        <v>2</v>
      </c>
      <c r="B124" s="149" t="s">
        <v>82</v>
      </c>
      <c r="C124" s="149"/>
      <c r="D124" s="149"/>
      <c r="E124" s="149"/>
      <c r="F124" s="149">
        <f>E124-D124</f>
        <v>0</v>
      </c>
      <c r="G124" s="149"/>
      <c r="H124" s="149"/>
      <c r="I124" s="149"/>
    </row>
    <row r="126" spans="1:9" x14ac:dyDescent="0.25">
      <c r="A126" s="782">
        <v>44998</v>
      </c>
      <c r="B126" s="783"/>
      <c r="C126" s="160"/>
      <c r="D126" s="784" t="s">
        <v>86</v>
      </c>
      <c r="E126" s="785"/>
      <c r="F126" s="770" t="s">
        <v>44</v>
      </c>
      <c r="G126" s="151"/>
      <c r="H126" s="786" t="s">
        <v>87</v>
      </c>
      <c r="I126" s="770" t="s">
        <v>88</v>
      </c>
    </row>
    <row r="127" spans="1:9" x14ac:dyDescent="0.25">
      <c r="A127" s="149" t="s">
        <v>81</v>
      </c>
      <c r="B127" s="149" t="s">
        <v>17</v>
      </c>
      <c r="C127" s="149"/>
      <c r="D127" s="150" t="s">
        <v>83</v>
      </c>
      <c r="E127" s="149" t="s">
        <v>84</v>
      </c>
      <c r="F127" s="771"/>
      <c r="G127" s="75"/>
      <c r="H127" s="786"/>
      <c r="I127" s="771"/>
    </row>
    <row r="128" spans="1:9" x14ac:dyDescent="0.25">
      <c r="A128" s="149">
        <v>1</v>
      </c>
      <c r="B128" s="149" t="s">
        <v>82</v>
      </c>
      <c r="C128" s="149"/>
      <c r="D128" s="149"/>
      <c r="E128" s="149"/>
      <c r="F128" s="149">
        <f>E128-D128</f>
        <v>0</v>
      </c>
      <c r="G128" s="149"/>
      <c r="H128" s="149"/>
      <c r="I128" s="149">
        <f>F128-H128</f>
        <v>0</v>
      </c>
    </row>
    <row r="129" spans="1:9" x14ac:dyDescent="0.25">
      <c r="A129" s="149">
        <v>2</v>
      </c>
      <c r="B129" s="149" t="s">
        <v>82</v>
      </c>
      <c r="C129" s="149"/>
      <c r="D129" s="149"/>
      <c r="E129" s="149"/>
      <c r="F129" s="149">
        <f>E129-D129</f>
        <v>0</v>
      </c>
      <c r="G129" s="149"/>
      <c r="H129" s="149"/>
      <c r="I129" s="149"/>
    </row>
    <row r="131" spans="1:9" x14ac:dyDescent="0.25">
      <c r="A131" s="787">
        <v>44999</v>
      </c>
      <c r="B131" s="788"/>
      <c r="C131" s="66"/>
      <c r="D131" s="789" t="s">
        <v>85</v>
      </c>
      <c r="E131" s="789"/>
      <c r="F131" s="770" t="s">
        <v>44</v>
      </c>
      <c r="G131" s="151"/>
      <c r="H131" s="786" t="s">
        <v>87</v>
      </c>
      <c r="I131" s="770" t="s">
        <v>88</v>
      </c>
    </row>
    <row r="132" spans="1:9" x14ac:dyDescent="0.25">
      <c r="A132" s="149" t="s">
        <v>81</v>
      </c>
      <c r="B132" s="149" t="s">
        <v>17</v>
      </c>
      <c r="C132" s="149"/>
      <c r="D132" s="150" t="s">
        <v>83</v>
      </c>
      <c r="E132" s="149" t="s">
        <v>84</v>
      </c>
      <c r="F132" s="771"/>
      <c r="G132" s="75"/>
      <c r="H132" s="786"/>
      <c r="I132" s="771"/>
    </row>
    <row r="133" spans="1:9" x14ac:dyDescent="0.25">
      <c r="A133" s="149">
        <v>1</v>
      </c>
      <c r="B133" s="149" t="s">
        <v>82</v>
      </c>
      <c r="C133" s="149"/>
      <c r="D133" s="149"/>
      <c r="E133" s="149"/>
      <c r="F133" s="149">
        <f>E133-D133</f>
        <v>0</v>
      </c>
      <c r="G133" s="149"/>
      <c r="H133" s="149"/>
      <c r="I133" s="149">
        <f>F133-H133</f>
        <v>0</v>
      </c>
    </row>
    <row r="134" spans="1:9" x14ac:dyDescent="0.25">
      <c r="A134" s="149">
        <v>2</v>
      </c>
      <c r="B134" s="149" t="s">
        <v>82</v>
      </c>
      <c r="C134" s="149"/>
      <c r="D134" s="149"/>
      <c r="E134" s="149"/>
      <c r="F134" s="149">
        <f>E134-D134</f>
        <v>0</v>
      </c>
      <c r="G134" s="149"/>
      <c r="H134" s="149"/>
      <c r="I134" s="149"/>
    </row>
    <row r="136" spans="1:9" x14ac:dyDescent="0.25">
      <c r="A136" s="782">
        <v>44999</v>
      </c>
      <c r="B136" s="783"/>
      <c r="C136" s="160"/>
      <c r="D136" s="784" t="s">
        <v>86</v>
      </c>
      <c r="E136" s="785"/>
      <c r="F136" s="770" t="s">
        <v>44</v>
      </c>
      <c r="G136" s="151"/>
      <c r="H136" s="786" t="s">
        <v>87</v>
      </c>
      <c r="I136" s="770" t="s">
        <v>88</v>
      </c>
    </row>
    <row r="137" spans="1:9" x14ac:dyDescent="0.25">
      <c r="A137" s="149" t="s">
        <v>81</v>
      </c>
      <c r="B137" s="149" t="s">
        <v>17</v>
      </c>
      <c r="C137" s="149"/>
      <c r="D137" s="150" t="s">
        <v>83</v>
      </c>
      <c r="E137" s="149" t="s">
        <v>84</v>
      </c>
      <c r="F137" s="771"/>
      <c r="G137" s="75"/>
      <c r="H137" s="786"/>
      <c r="I137" s="771"/>
    </row>
    <row r="138" spans="1:9" x14ac:dyDescent="0.25">
      <c r="A138" s="149">
        <v>1</v>
      </c>
      <c r="B138" s="149" t="s">
        <v>82</v>
      </c>
      <c r="C138" s="149"/>
      <c r="D138" s="149"/>
      <c r="E138" s="149"/>
      <c r="F138" s="149">
        <f>E138-D138</f>
        <v>0</v>
      </c>
      <c r="G138" s="149"/>
      <c r="H138" s="149"/>
      <c r="I138" s="149">
        <f>F138-H138</f>
        <v>0</v>
      </c>
    </row>
    <row r="139" spans="1:9" x14ac:dyDescent="0.25">
      <c r="A139" s="149">
        <v>2</v>
      </c>
      <c r="B139" s="149" t="s">
        <v>82</v>
      </c>
      <c r="C139" s="149"/>
      <c r="D139" s="149"/>
      <c r="E139" s="149"/>
      <c r="F139" s="149">
        <f>E139-D139</f>
        <v>0</v>
      </c>
      <c r="G139" s="149"/>
      <c r="H139" s="149"/>
      <c r="I139" s="149"/>
    </row>
    <row r="141" spans="1:9" x14ac:dyDescent="0.25">
      <c r="A141" s="787">
        <v>45000</v>
      </c>
      <c r="B141" s="788"/>
      <c r="C141" s="66"/>
      <c r="D141" s="789" t="s">
        <v>85</v>
      </c>
      <c r="E141" s="789"/>
      <c r="F141" s="770" t="s">
        <v>44</v>
      </c>
      <c r="G141" s="151"/>
      <c r="H141" s="786" t="s">
        <v>87</v>
      </c>
      <c r="I141" s="770" t="s">
        <v>88</v>
      </c>
    </row>
    <row r="142" spans="1:9" x14ac:dyDescent="0.25">
      <c r="A142" s="149" t="s">
        <v>81</v>
      </c>
      <c r="B142" s="149" t="s">
        <v>17</v>
      </c>
      <c r="C142" s="149"/>
      <c r="D142" s="150" t="s">
        <v>83</v>
      </c>
      <c r="E142" s="149" t="s">
        <v>84</v>
      </c>
      <c r="F142" s="771"/>
      <c r="G142" s="75"/>
      <c r="H142" s="786"/>
      <c r="I142" s="771"/>
    </row>
    <row r="143" spans="1:9" x14ac:dyDescent="0.25">
      <c r="A143" s="149">
        <v>1</v>
      </c>
      <c r="B143" s="149" t="s">
        <v>82</v>
      </c>
      <c r="C143" s="149"/>
      <c r="D143" s="149"/>
      <c r="E143" s="149"/>
      <c r="F143" s="149">
        <f>E143-D143</f>
        <v>0</v>
      </c>
      <c r="G143" s="149"/>
      <c r="H143" s="149"/>
      <c r="I143" s="149">
        <f>F143-H143</f>
        <v>0</v>
      </c>
    </row>
    <row r="144" spans="1:9" x14ac:dyDescent="0.25">
      <c r="A144" s="149">
        <v>2</v>
      </c>
      <c r="B144" s="149" t="s">
        <v>82</v>
      </c>
      <c r="C144" s="149"/>
      <c r="D144" s="149"/>
      <c r="E144" s="149"/>
      <c r="F144" s="149">
        <f>E144-D144</f>
        <v>0</v>
      </c>
      <c r="G144" s="149"/>
      <c r="H144" s="149"/>
      <c r="I144" s="149"/>
    </row>
    <row r="146" spans="1:9" x14ac:dyDescent="0.25">
      <c r="A146" s="782">
        <v>45000</v>
      </c>
      <c r="B146" s="783"/>
      <c r="C146" s="160"/>
      <c r="D146" s="784" t="s">
        <v>86</v>
      </c>
      <c r="E146" s="785"/>
      <c r="F146" s="770" t="s">
        <v>44</v>
      </c>
      <c r="G146" s="151"/>
      <c r="H146" s="786" t="s">
        <v>87</v>
      </c>
      <c r="I146" s="770" t="s">
        <v>88</v>
      </c>
    </row>
    <row r="147" spans="1:9" x14ac:dyDescent="0.25">
      <c r="A147" s="149" t="s">
        <v>81</v>
      </c>
      <c r="B147" s="149" t="s">
        <v>17</v>
      </c>
      <c r="C147" s="149"/>
      <c r="D147" s="150" t="s">
        <v>83</v>
      </c>
      <c r="E147" s="149" t="s">
        <v>84</v>
      </c>
      <c r="F147" s="771"/>
      <c r="G147" s="75"/>
      <c r="H147" s="786"/>
      <c r="I147" s="771"/>
    </row>
    <row r="148" spans="1:9" x14ac:dyDescent="0.25">
      <c r="A148" s="149">
        <v>1</v>
      </c>
      <c r="B148" s="149" t="s">
        <v>82</v>
      </c>
      <c r="C148" s="149"/>
      <c r="D148" s="149"/>
      <c r="E148" s="149"/>
      <c r="F148" s="149">
        <f>E148-D148</f>
        <v>0</v>
      </c>
      <c r="G148" s="149"/>
      <c r="H148" s="149"/>
      <c r="I148" s="149">
        <f>F148-H148</f>
        <v>0</v>
      </c>
    </row>
    <row r="149" spans="1:9" x14ac:dyDescent="0.25">
      <c r="A149" s="149">
        <v>2</v>
      </c>
      <c r="B149" s="149" t="s">
        <v>82</v>
      </c>
      <c r="C149" s="149"/>
      <c r="D149" s="149"/>
      <c r="E149" s="149"/>
      <c r="F149" s="149">
        <f>E149-D149</f>
        <v>0</v>
      </c>
      <c r="G149" s="149"/>
      <c r="H149" s="149"/>
      <c r="I149" s="149"/>
    </row>
    <row r="151" spans="1:9" x14ac:dyDescent="0.25">
      <c r="A151" s="787">
        <v>45001</v>
      </c>
      <c r="B151" s="788"/>
      <c r="C151" s="66"/>
      <c r="D151" s="789" t="s">
        <v>85</v>
      </c>
      <c r="E151" s="789"/>
      <c r="F151" s="770" t="s">
        <v>44</v>
      </c>
      <c r="G151" s="151"/>
      <c r="H151" s="786" t="s">
        <v>87</v>
      </c>
      <c r="I151" s="770" t="s">
        <v>88</v>
      </c>
    </row>
    <row r="152" spans="1:9" x14ac:dyDescent="0.25">
      <c r="A152" s="149" t="s">
        <v>81</v>
      </c>
      <c r="B152" s="149" t="s">
        <v>17</v>
      </c>
      <c r="C152" s="149"/>
      <c r="D152" s="150" t="s">
        <v>83</v>
      </c>
      <c r="E152" s="149" t="s">
        <v>84</v>
      </c>
      <c r="F152" s="771"/>
      <c r="G152" s="75"/>
      <c r="H152" s="786"/>
      <c r="I152" s="771"/>
    </row>
    <row r="153" spans="1:9" x14ac:dyDescent="0.25">
      <c r="A153" s="149">
        <v>1</v>
      </c>
      <c r="B153" s="149" t="s">
        <v>82</v>
      </c>
      <c r="C153" s="149"/>
      <c r="D153" s="149"/>
      <c r="E153" s="149"/>
      <c r="F153" s="149">
        <f>E153-D153</f>
        <v>0</v>
      </c>
      <c r="G153" s="149"/>
      <c r="H153" s="149"/>
      <c r="I153" s="149">
        <f>F153-H153</f>
        <v>0</v>
      </c>
    </row>
    <row r="154" spans="1:9" x14ac:dyDescent="0.25">
      <c r="A154" s="149">
        <v>2</v>
      </c>
      <c r="B154" s="149" t="s">
        <v>82</v>
      </c>
      <c r="C154" s="149"/>
      <c r="D154" s="149"/>
      <c r="E154" s="149"/>
      <c r="F154" s="149">
        <f>E154-D154</f>
        <v>0</v>
      </c>
      <c r="G154" s="149"/>
      <c r="H154" s="149"/>
      <c r="I154" s="149"/>
    </row>
    <row r="156" spans="1:9" x14ac:dyDescent="0.25">
      <c r="A156" s="782">
        <v>45001</v>
      </c>
      <c r="B156" s="783"/>
      <c r="C156" s="160"/>
      <c r="D156" s="784" t="s">
        <v>86</v>
      </c>
      <c r="E156" s="785"/>
      <c r="F156" s="770" t="s">
        <v>44</v>
      </c>
      <c r="G156" s="151"/>
      <c r="H156" s="786" t="s">
        <v>87</v>
      </c>
      <c r="I156" s="770" t="s">
        <v>88</v>
      </c>
    </row>
    <row r="157" spans="1:9" x14ac:dyDescent="0.25">
      <c r="A157" s="149" t="s">
        <v>81</v>
      </c>
      <c r="B157" s="149" t="s">
        <v>17</v>
      </c>
      <c r="C157" s="149"/>
      <c r="D157" s="150" t="s">
        <v>83</v>
      </c>
      <c r="E157" s="149" t="s">
        <v>84</v>
      </c>
      <c r="F157" s="771"/>
      <c r="G157" s="75"/>
      <c r="H157" s="786"/>
      <c r="I157" s="771"/>
    </row>
    <row r="158" spans="1:9" x14ac:dyDescent="0.25">
      <c r="A158" s="149">
        <v>1</v>
      </c>
      <c r="B158" s="149" t="s">
        <v>82</v>
      </c>
      <c r="C158" s="149"/>
      <c r="D158" s="149"/>
      <c r="E158" s="149"/>
      <c r="F158" s="149">
        <f>E158-D158</f>
        <v>0</v>
      </c>
      <c r="G158" s="149"/>
      <c r="H158" s="149"/>
      <c r="I158" s="149">
        <f>F158-H158</f>
        <v>0</v>
      </c>
    </row>
    <row r="159" spans="1:9" x14ac:dyDescent="0.25">
      <c r="A159" s="149">
        <v>2</v>
      </c>
      <c r="B159" s="149" t="s">
        <v>82</v>
      </c>
      <c r="C159" s="149"/>
      <c r="D159" s="149"/>
      <c r="E159" s="149"/>
      <c r="F159" s="149">
        <f>E159-D159</f>
        <v>0</v>
      </c>
      <c r="G159" s="149"/>
      <c r="H159" s="149"/>
      <c r="I159" s="149"/>
    </row>
    <row r="161" spans="1:9" x14ac:dyDescent="0.25">
      <c r="A161" s="787">
        <v>45002</v>
      </c>
      <c r="B161" s="788"/>
      <c r="C161" s="66"/>
      <c r="D161" s="789" t="s">
        <v>85</v>
      </c>
      <c r="E161" s="789"/>
      <c r="F161" s="770" t="s">
        <v>44</v>
      </c>
      <c r="G161" s="151"/>
      <c r="H161" s="786" t="s">
        <v>87</v>
      </c>
      <c r="I161" s="770" t="s">
        <v>88</v>
      </c>
    </row>
    <row r="162" spans="1:9" x14ac:dyDescent="0.25">
      <c r="A162" s="149" t="s">
        <v>81</v>
      </c>
      <c r="B162" s="149" t="s">
        <v>17</v>
      </c>
      <c r="C162" s="149"/>
      <c r="D162" s="150" t="s">
        <v>83</v>
      </c>
      <c r="E162" s="149" t="s">
        <v>84</v>
      </c>
      <c r="F162" s="771"/>
      <c r="G162" s="75"/>
      <c r="H162" s="786"/>
      <c r="I162" s="771"/>
    </row>
    <row r="163" spans="1:9" x14ac:dyDescent="0.25">
      <c r="A163" s="149">
        <v>1</v>
      </c>
      <c r="B163" s="149" t="s">
        <v>82</v>
      </c>
      <c r="C163" s="149"/>
      <c r="D163" s="149"/>
      <c r="E163" s="149"/>
      <c r="F163" s="149">
        <f>E163-D163</f>
        <v>0</v>
      </c>
      <c r="G163" s="149"/>
      <c r="H163" s="149"/>
      <c r="I163" s="149">
        <f>F163-H163</f>
        <v>0</v>
      </c>
    </row>
    <row r="164" spans="1:9" x14ac:dyDescent="0.25">
      <c r="A164" s="149">
        <v>2</v>
      </c>
      <c r="B164" s="149" t="s">
        <v>82</v>
      </c>
      <c r="C164" s="149"/>
      <c r="D164" s="149"/>
      <c r="E164" s="149"/>
      <c r="F164" s="149">
        <f>E164-D164</f>
        <v>0</v>
      </c>
      <c r="G164" s="149"/>
      <c r="H164" s="149"/>
      <c r="I164" s="149"/>
    </row>
    <row r="166" spans="1:9" x14ac:dyDescent="0.25">
      <c r="A166" s="782">
        <v>45002</v>
      </c>
      <c r="B166" s="783"/>
      <c r="C166" s="160"/>
      <c r="D166" s="784" t="s">
        <v>86</v>
      </c>
      <c r="E166" s="785"/>
      <c r="F166" s="770" t="s">
        <v>44</v>
      </c>
      <c r="G166" s="151"/>
      <c r="H166" s="786" t="s">
        <v>87</v>
      </c>
      <c r="I166" s="770" t="s">
        <v>88</v>
      </c>
    </row>
    <row r="167" spans="1:9" x14ac:dyDescent="0.25">
      <c r="A167" s="149" t="s">
        <v>81</v>
      </c>
      <c r="B167" s="149" t="s">
        <v>17</v>
      </c>
      <c r="C167" s="149"/>
      <c r="D167" s="150" t="s">
        <v>83</v>
      </c>
      <c r="E167" s="149" t="s">
        <v>84</v>
      </c>
      <c r="F167" s="771"/>
      <c r="G167" s="75"/>
      <c r="H167" s="786"/>
      <c r="I167" s="771"/>
    </row>
    <row r="168" spans="1:9" x14ac:dyDescent="0.25">
      <c r="A168" s="149">
        <v>1</v>
      </c>
      <c r="B168" s="149" t="s">
        <v>82</v>
      </c>
      <c r="C168" s="149"/>
      <c r="D168" s="149"/>
      <c r="E168" s="149"/>
      <c r="F168" s="149">
        <f>E168-D168</f>
        <v>0</v>
      </c>
      <c r="G168" s="149"/>
      <c r="H168" s="149"/>
      <c r="I168" s="149">
        <f>F168-H168</f>
        <v>0</v>
      </c>
    </row>
    <row r="169" spans="1:9" x14ac:dyDescent="0.25">
      <c r="A169" s="149">
        <v>2</v>
      </c>
      <c r="B169" s="149" t="s">
        <v>82</v>
      </c>
      <c r="C169" s="149"/>
      <c r="D169" s="149"/>
      <c r="E169" s="149"/>
      <c r="F169" s="149">
        <f>E169-D169</f>
        <v>0</v>
      </c>
      <c r="G169" s="149"/>
      <c r="H169" s="149"/>
      <c r="I169" s="149"/>
    </row>
    <row r="171" spans="1:9" x14ac:dyDescent="0.25">
      <c r="A171" s="787">
        <v>45003</v>
      </c>
      <c r="B171" s="788"/>
      <c r="C171" s="66"/>
      <c r="D171" s="789" t="s">
        <v>85</v>
      </c>
      <c r="E171" s="789"/>
      <c r="F171" s="770" t="s">
        <v>44</v>
      </c>
      <c r="G171" s="151"/>
      <c r="H171" s="786" t="s">
        <v>87</v>
      </c>
      <c r="I171" s="770" t="s">
        <v>88</v>
      </c>
    </row>
    <row r="172" spans="1:9" x14ac:dyDescent="0.25">
      <c r="A172" s="149" t="s">
        <v>81</v>
      </c>
      <c r="B172" s="149" t="s">
        <v>17</v>
      </c>
      <c r="C172" s="149"/>
      <c r="D172" s="150" t="s">
        <v>83</v>
      </c>
      <c r="E172" s="149" t="s">
        <v>84</v>
      </c>
      <c r="F172" s="771"/>
      <c r="G172" s="75"/>
      <c r="H172" s="786"/>
      <c r="I172" s="771"/>
    </row>
    <row r="173" spans="1:9" x14ac:dyDescent="0.25">
      <c r="A173" s="149">
        <v>1</v>
      </c>
      <c r="B173" s="149" t="s">
        <v>82</v>
      </c>
      <c r="C173" s="149"/>
      <c r="D173" s="149"/>
      <c r="E173" s="149"/>
      <c r="F173" s="149">
        <f>E173-D173</f>
        <v>0</v>
      </c>
      <c r="G173" s="149"/>
      <c r="H173" s="149"/>
      <c r="I173" s="149">
        <f>F173-H173</f>
        <v>0</v>
      </c>
    </row>
    <row r="174" spans="1:9" x14ac:dyDescent="0.25">
      <c r="A174" s="149">
        <v>2</v>
      </c>
      <c r="B174" s="149" t="s">
        <v>82</v>
      </c>
      <c r="C174" s="149"/>
      <c r="D174" s="149"/>
      <c r="E174" s="149"/>
      <c r="F174" s="149">
        <f>E174-D174</f>
        <v>0</v>
      </c>
      <c r="G174" s="149"/>
      <c r="H174" s="149"/>
      <c r="I174" s="149"/>
    </row>
    <row r="176" spans="1:9" x14ac:dyDescent="0.25">
      <c r="A176" s="782">
        <v>45003</v>
      </c>
      <c r="B176" s="783"/>
      <c r="C176" s="160"/>
      <c r="D176" s="784" t="s">
        <v>86</v>
      </c>
      <c r="E176" s="785"/>
      <c r="F176" s="770" t="s">
        <v>44</v>
      </c>
      <c r="G176" s="151"/>
      <c r="H176" s="786" t="s">
        <v>87</v>
      </c>
      <c r="I176" s="770" t="s">
        <v>88</v>
      </c>
    </row>
    <row r="177" spans="1:9" x14ac:dyDescent="0.25">
      <c r="A177" s="149" t="s">
        <v>81</v>
      </c>
      <c r="B177" s="149" t="s">
        <v>17</v>
      </c>
      <c r="C177" s="149"/>
      <c r="D177" s="150" t="s">
        <v>83</v>
      </c>
      <c r="E177" s="149" t="s">
        <v>84</v>
      </c>
      <c r="F177" s="771"/>
      <c r="G177" s="75"/>
      <c r="H177" s="786"/>
      <c r="I177" s="771"/>
    </row>
    <row r="178" spans="1:9" x14ac:dyDescent="0.25">
      <c r="A178" s="149">
        <v>1</v>
      </c>
      <c r="B178" s="149" t="s">
        <v>82</v>
      </c>
      <c r="C178" s="149"/>
      <c r="D178" s="149"/>
      <c r="E178" s="149"/>
      <c r="F178" s="149">
        <f>E178-D178</f>
        <v>0</v>
      </c>
      <c r="G178" s="149"/>
      <c r="H178" s="149"/>
      <c r="I178" s="149">
        <f>F178-H178</f>
        <v>0</v>
      </c>
    </row>
    <row r="179" spans="1:9" x14ac:dyDescent="0.25">
      <c r="A179" s="149">
        <v>2</v>
      </c>
      <c r="B179" s="149" t="s">
        <v>82</v>
      </c>
      <c r="C179" s="149"/>
      <c r="D179" s="149"/>
      <c r="E179" s="149"/>
      <c r="F179" s="149">
        <f>E179-D179</f>
        <v>0</v>
      </c>
      <c r="G179" s="149"/>
      <c r="H179" s="149"/>
      <c r="I179" s="149"/>
    </row>
    <row r="181" spans="1:9" x14ac:dyDescent="0.25">
      <c r="A181" s="787">
        <v>45004</v>
      </c>
      <c r="B181" s="788"/>
      <c r="C181" s="66"/>
      <c r="D181" s="789" t="s">
        <v>85</v>
      </c>
      <c r="E181" s="789"/>
      <c r="F181" s="770" t="s">
        <v>44</v>
      </c>
      <c r="G181" s="151"/>
      <c r="H181" s="786" t="s">
        <v>87</v>
      </c>
      <c r="I181" s="770" t="s">
        <v>88</v>
      </c>
    </row>
    <row r="182" spans="1:9" x14ac:dyDescent="0.25">
      <c r="A182" s="149" t="s">
        <v>81</v>
      </c>
      <c r="B182" s="149" t="s">
        <v>17</v>
      </c>
      <c r="C182" s="149"/>
      <c r="D182" s="150" t="s">
        <v>83</v>
      </c>
      <c r="E182" s="149" t="s">
        <v>84</v>
      </c>
      <c r="F182" s="771"/>
      <c r="G182" s="75"/>
      <c r="H182" s="786"/>
      <c r="I182" s="771"/>
    </row>
    <row r="183" spans="1:9" x14ac:dyDescent="0.25">
      <c r="A183" s="149">
        <v>1</v>
      </c>
      <c r="B183" s="149" t="s">
        <v>82</v>
      </c>
      <c r="C183" s="149"/>
      <c r="D183" s="149"/>
      <c r="E183" s="149"/>
      <c r="F183" s="149">
        <f>E183-D183</f>
        <v>0</v>
      </c>
      <c r="G183" s="149"/>
      <c r="H183" s="149"/>
      <c r="I183" s="149">
        <f>F183-H183</f>
        <v>0</v>
      </c>
    </row>
    <row r="184" spans="1:9" x14ac:dyDescent="0.25">
      <c r="A184" s="149">
        <v>2</v>
      </c>
      <c r="B184" s="149" t="s">
        <v>82</v>
      </c>
      <c r="C184" s="149"/>
      <c r="D184" s="149"/>
      <c r="E184" s="149"/>
      <c r="F184" s="149">
        <f>E184-D184</f>
        <v>0</v>
      </c>
      <c r="G184" s="149"/>
      <c r="H184" s="149"/>
      <c r="I184" s="149"/>
    </row>
    <row r="186" spans="1:9" x14ac:dyDescent="0.25">
      <c r="A186" s="782">
        <v>45004</v>
      </c>
      <c r="B186" s="783"/>
      <c r="C186" s="160"/>
      <c r="D186" s="784" t="s">
        <v>86</v>
      </c>
      <c r="E186" s="785"/>
      <c r="F186" s="770" t="s">
        <v>44</v>
      </c>
      <c r="G186" s="151"/>
      <c r="H186" s="786" t="s">
        <v>87</v>
      </c>
      <c r="I186" s="770" t="s">
        <v>88</v>
      </c>
    </row>
    <row r="187" spans="1:9" x14ac:dyDescent="0.25">
      <c r="A187" s="149" t="s">
        <v>81</v>
      </c>
      <c r="B187" s="149" t="s">
        <v>17</v>
      </c>
      <c r="C187" s="149"/>
      <c r="D187" s="150" t="s">
        <v>83</v>
      </c>
      <c r="E187" s="149" t="s">
        <v>84</v>
      </c>
      <c r="F187" s="771"/>
      <c r="G187" s="75"/>
      <c r="H187" s="786"/>
      <c r="I187" s="771"/>
    </row>
    <row r="188" spans="1:9" x14ac:dyDescent="0.25">
      <c r="A188" s="149">
        <v>1</v>
      </c>
      <c r="B188" s="149" t="s">
        <v>82</v>
      </c>
      <c r="C188" s="149"/>
      <c r="D188" s="149"/>
      <c r="E188" s="149"/>
      <c r="F188" s="149">
        <f>E188-D188</f>
        <v>0</v>
      </c>
      <c r="G188" s="149"/>
      <c r="H188" s="149"/>
      <c r="I188" s="149">
        <f>F188-H188</f>
        <v>0</v>
      </c>
    </row>
    <row r="189" spans="1:9" x14ac:dyDescent="0.25">
      <c r="A189" s="149">
        <v>2</v>
      </c>
      <c r="B189" s="149" t="s">
        <v>82</v>
      </c>
      <c r="C189" s="149"/>
      <c r="D189" s="149"/>
      <c r="E189" s="149"/>
      <c r="F189" s="149">
        <f>E189-D189</f>
        <v>0</v>
      </c>
      <c r="G189" s="149"/>
      <c r="H189" s="149"/>
      <c r="I189" s="149"/>
    </row>
    <row r="191" spans="1:9" x14ac:dyDescent="0.25">
      <c r="A191" s="787">
        <v>45005</v>
      </c>
      <c r="B191" s="788"/>
      <c r="C191" s="66"/>
      <c r="D191" s="789" t="s">
        <v>85</v>
      </c>
      <c r="E191" s="789"/>
      <c r="F191" s="770" t="s">
        <v>44</v>
      </c>
      <c r="G191" s="151"/>
      <c r="H191" s="786" t="s">
        <v>87</v>
      </c>
      <c r="I191" s="770" t="s">
        <v>88</v>
      </c>
    </row>
    <row r="192" spans="1:9" x14ac:dyDescent="0.25">
      <c r="A192" s="149" t="s">
        <v>81</v>
      </c>
      <c r="B192" s="149" t="s">
        <v>17</v>
      </c>
      <c r="C192" s="149"/>
      <c r="D192" s="150" t="s">
        <v>83</v>
      </c>
      <c r="E192" s="149" t="s">
        <v>84</v>
      </c>
      <c r="F192" s="771"/>
      <c r="G192" s="75"/>
      <c r="H192" s="786"/>
      <c r="I192" s="771"/>
    </row>
    <row r="193" spans="1:9" x14ac:dyDescent="0.25">
      <c r="A193" s="149">
        <v>1</v>
      </c>
      <c r="B193" s="149" t="s">
        <v>82</v>
      </c>
      <c r="C193" s="149"/>
      <c r="D193" s="149"/>
      <c r="E193" s="149"/>
      <c r="F193" s="149">
        <f>E193-D193</f>
        <v>0</v>
      </c>
      <c r="G193" s="149"/>
      <c r="H193" s="149"/>
      <c r="I193" s="149">
        <f>F193-H193</f>
        <v>0</v>
      </c>
    </row>
    <row r="194" spans="1:9" x14ac:dyDescent="0.25">
      <c r="A194" s="149">
        <v>2</v>
      </c>
      <c r="B194" s="149" t="s">
        <v>82</v>
      </c>
      <c r="C194" s="149"/>
      <c r="D194" s="149"/>
      <c r="E194" s="149"/>
      <c r="F194" s="149">
        <f>E194-D194</f>
        <v>0</v>
      </c>
      <c r="G194" s="149"/>
      <c r="H194" s="149"/>
      <c r="I194" s="149"/>
    </row>
    <row r="196" spans="1:9" x14ac:dyDescent="0.25">
      <c r="A196" s="782">
        <v>45005</v>
      </c>
      <c r="B196" s="783"/>
      <c r="C196" s="160"/>
      <c r="D196" s="784" t="s">
        <v>86</v>
      </c>
      <c r="E196" s="785"/>
      <c r="F196" s="770" t="s">
        <v>44</v>
      </c>
      <c r="G196" s="151"/>
      <c r="H196" s="786" t="s">
        <v>87</v>
      </c>
      <c r="I196" s="770" t="s">
        <v>88</v>
      </c>
    </row>
    <row r="197" spans="1:9" x14ac:dyDescent="0.25">
      <c r="A197" s="149" t="s">
        <v>81</v>
      </c>
      <c r="B197" s="149" t="s">
        <v>17</v>
      </c>
      <c r="C197" s="149"/>
      <c r="D197" s="150" t="s">
        <v>83</v>
      </c>
      <c r="E197" s="149" t="s">
        <v>84</v>
      </c>
      <c r="F197" s="771"/>
      <c r="G197" s="75"/>
      <c r="H197" s="786"/>
      <c r="I197" s="771"/>
    </row>
    <row r="198" spans="1:9" x14ac:dyDescent="0.25">
      <c r="A198" s="149">
        <v>1</v>
      </c>
      <c r="B198" s="149" t="s">
        <v>82</v>
      </c>
      <c r="C198" s="149"/>
      <c r="D198" s="149"/>
      <c r="E198" s="149"/>
      <c r="F198" s="149">
        <f>E198-D198</f>
        <v>0</v>
      </c>
      <c r="G198" s="149"/>
      <c r="H198" s="149"/>
      <c r="I198" s="149">
        <f>F198-H198</f>
        <v>0</v>
      </c>
    </row>
    <row r="199" spans="1:9" x14ac:dyDescent="0.25">
      <c r="A199" s="149">
        <v>2</v>
      </c>
      <c r="B199" s="149" t="s">
        <v>82</v>
      </c>
      <c r="C199" s="149"/>
      <c r="D199" s="149"/>
      <c r="E199" s="149"/>
      <c r="F199" s="149">
        <f>E199-D199</f>
        <v>0</v>
      </c>
      <c r="G199" s="149"/>
      <c r="H199" s="149"/>
      <c r="I199" s="149"/>
    </row>
    <row r="201" spans="1:9" x14ac:dyDescent="0.25">
      <c r="A201" s="787">
        <v>45006</v>
      </c>
      <c r="B201" s="788"/>
      <c r="C201" s="66"/>
      <c r="D201" s="789" t="s">
        <v>85</v>
      </c>
      <c r="E201" s="789"/>
      <c r="F201" s="770" t="s">
        <v>44</v>
      </c>
      <c r="G201" s="151"/>
      <c r="H201" s="786" t="s">
        <v>87</v>
      </c>
      <c r="I201" s="770" t="s">
        <v>88</v>
      </c>
    </row>
    <row r="202" spans="1:9" x14ac:dyDescent="0.25">
      <c r="A202" s="149" t="s">
        <v>81</v>
      </c>
      <c r="B202" s="149" t="s">
        <v>17</v>
      </c>
      <c r="C202" s="149"/>
      <c r="D202" s="150" t="s">
        <v>83</v>
      </c>
      <c r="E202" s="149" t="s">
        <v>84</v>
      </c>
      <c r="F202" s="771"/>
      <c r="G202" s="75"/>
      <c r="H202" s="786"/>
      <c r="I202" s="771"/>
    </row>
    <row r="203" spans="1:9" x14ac:dyDescent="0.25">
      <c r="A203" s="149">
        <v>1</v>
      </c>
      <c r="B203" s="149" t="s">
        <v>82</v>
      </c>
      <c r="C203" s="149"/>
      <c r="D203" s="149"/>
      <c r="E203" s="149"/>
      <c r="F203" s="149">
        <f>E203-D203</f>
        <v>0</v>
      </c>
      <c r="G203" s="149"/>
      <c r="H203" s="149"/>
      <c r="I203" s="149">
        <f>F203-H203</f>
        <v>0</v>
      </c>
    </row>
    <row r="204" spans="1:9" x14ac:dyDescent="0.25">
      <c r="A204" s="149">
        <v>2</v>
      </c>
      <c r="B204" s="149" t="s">
        <v>82</v>
      </c>
      <c r="C204" s="149"/>
      <c r="D204" s="149"/>
      <c r="E204" s="149"/>
      <c r="F204" s="149">
        <f>E204-D204</f>
        <v>0</v>
      </c>
      <c r="G204" s="149"/>
      <c r="H204" s="149"/>
      <c r="I204" s="149"/>
    </row>
    <row r="206" spans="1:9" x14ac:dyDescent="0.25">
      <c r="A206" s="782">
        <v>45006</v>
      </c>
      <c r="B206" s="783"/>
      <c r="C206" s="160"/>
      <c r="D206" s="784" t="s">
        <v>86</v>
      </c>
      <c r="E206" s="785"/>
      <c r="F206" s="770" t="s">
        <v>44</v>
      </c>
      <c r="G206" s="151"/>
      <c r="H206" s="786" t="s">
        <v>87</v>
      </c>
      <c r="I206" s="770" t="s">
        <v>88</v>
      </c>
    </row>
    <row r="207" spans="1:9" x14ac:dyDescent="0.25">
      <c r="A207" s="149" t="s">
        <v>81</v>
      </c>
      <c r="B207" s="149" t="s">
        <v>17</v>
      </c>
      <c r="C207" s="149"/>
      <c r="D207" s="150" t="s">
        <v>83</v>
      </c>
      <c r="E207" s="149" t="s">
        <v>84</v>
      </c>
      <c r="F207" s="771"/>
      <c r="G207" s="75"/>
      <c r="H207" s="786"/>
      <c r="I207" s="771"/>
    </row>
    <row r="208" spans="1:9" x14ac:dyDescent="0.25">
      <c r="A208" s="149">
        <v>1</v>
      </c>
      <c r="B208" s="149" t="s">
        <v>82</v>
      </c>
      <c r="C208" s="149"/>
      <c r="D208" s="149"/>
      <c r="E208" s="149"/>
      <c r="F208" s="149">
        <f>E208-D208</f>
        <v>0</v>
      </c>
      <c r="G208" s="149"/>
      <c r="H208" s="149"/>
      <c r="I208" s="149">
        <f>F208-H208</f>
        <v>0</v>
      </c>
    </row>
    <row r="209" spans="1:9" x14ac:dyDescent="0.25">
      <c r="A209" s="149">
        <v>2</v>
      </c>
      <c r="B209" s="149" t="s">
        <v>82</v>
      </c>
      <c r="C209" s="149"/>
      <c r="D209" s="149"/>
      <c r="E209" s="149"/>
      <c r="F209" s="149">
        <f>E209-D209</f>
        <v>0</v>
      </c>
      <c r="G209" s="149"/>
      <c r="H209" s="149"/>
      <c r="I209" s="149"/>
    </row>
    <row r="211" spans="1:9" x14ac:dyDescent="0.25">
      <c r="A211" s="787">
        <v>45007</v>
      </c>
      <c r="B211" s="788"/>
      <c r="C211" s="66"/>
      <c r="D211" s="789" t="s">
        <v>85</v>
      </c>
      <c r="E211" s="789"/>
      <c r="F211" s="770" t="s">
        <v>44</v>
      </c>
      <c r="G211" s="151"/>
      <c r="H211" s="786" t="s">
        <v>87</v>
      </c>
      <c r="I211" s="770" t="s">
        <v>88</v>
      </c>
    </row>
    <row r="212" spans="1:9" x14ac:dyDescent="0.25">
      <c r="A212" s="149" t="s">
        <v>81</v>
      </c>
      <c r="B212" s="149" t="s">
        <v>17</v>
      </c>
      <c r="C212" s="149"/>
      <c r="D212" s="150" t="s">
        <v>83</v>
      </c>
      <c r="E212" s="149" t="s">
        <v>84</v>
      </c>
      <c r="F212" s="771"/>
      <c r="G212" s="75"/>
      <c r="H212" s="786"/>
      <c r="I212" s="771"/>
    </row>
    <row r="213" spans="1:9" x14ac:dyDescent="0.25">
      <c r="A213" s="149">
        <v>1</v>
      </c>
      <c r="B213" s="149" t="s">
        <v>82</v>
      </c>
      <c r="C213" s="149"/>
      <c r="D213" s="149"/>
      <c r="E213" s="149">
        <v>34290.300000000003</v>
      </c>
      <c r="F213" s="149">
        <f>E213-D213</f>
        <v>34290.300000000003</v>
      </c>
      <c r="G213" s="149"/>
      <c r="H213" s="149"/>
      <c r="I213" s="149">
        <f>F213-H213</f>
        <v>34290.300000000003</v>
      </c>
    </row>
    <row r="214" spans="1:9" x14ac:dyDescent="0.25">
      <c r="A214" s="149">
        <v>2</v>
      </c>
      <c r="B214" s="149" t="s">
        <v>82</v>
      </c>
      <c r="C214" s="149"/>
      <c r="D214" s="149"/>
      <c r="E214" s="149">
        <v>43828.7</v>
      </c>
      <c r="F214" s="149">
        <f>E214-D214</f>
        <v>43828.7</v>
      </c>
      <c r="G214" s="149"/>
      <c r="H214" s="149"/>
      <c r="I214" s="149"/>
    </row>
    <row r="216" spans="1:9" x14ac:dyDescent="0.25">
      <c r="A216" s="782">
        <v>45007</v>
      </c>
      <c r="B216" s="783"/>
      <c r="C216" s="160"/>
      <c r="D216" s="784" t="s">
        <v>86</v>
      </c>
      <c r="E216" s="785"/>
      <c r="F216" s="797" t="s">
        <v>92</v>
      </c>
      <c r="G216" s="797" t="s">
        <v>92</v>
      </c>
      <c r="H216" s="786" t="s">
        <v>87</v>
      </c>
      <c r="I216" s="770" t="s">
        <v>88</v>
      </c>
    </row>
    <row r="217" spans="1:9" x14ac:dyDescent="0.25">
      <c r="A217" s="149" t="s">
        <v>81</v>
      </c>
      <c r="B217" s="149" t="s">
        <v>17</v>
      </c>
      <c r="C217" s="149"/>
      <c r="D217" s="150" t="s">
        <v>83</v>
      </c>
      <c r="E217" s="149" t="s">
        <v>84</v>
      </c>
      <c r="F217" s="798"/>
      <c r="G217" s="798"/>
      <c r="H217" s="786"/>
      <c r="I217" s="771"/>
    </row>
    <row r="218" spans="1:9" x14ac:dyDescent="0.25">
      <c r="A218" s="149">
        <v>1</v>
      </c>
      <c r="B218" s="149" t="s">
        <v>82</v>
      </c>
      <c r="C218" s="149"/>
      <c r="D218" s="149"/>
      <c r="E218" s="149"/>
      <c r="F218" s="149">
        <f>E218-D218</f>
        <v>0</v>
      </c>
      <c r="G218" s="770">
        <f>F218+F219</f>
        <v>0</v>
      </c>
      <c r="H218" s="768"/>
      <c r="I218" s="770">
        <f>G218-H218</f>
        <v>0</v>
      </c>
    </row>
    <row r="219" spans="1:9" x14ac:dyDescent="0.25">
      <c r="A219" s="149">
        <v>2</v>
      </c>
      <c r="B219" s="149" t="s">
        <v>82</v>
      </c>
      <c r="C219" s="149"/>
      <c r="D219" s="149"/>
      <c r="E219" s="149"/>
      <c r="F219" s="149">
        <f>E219-D219</f>
        <v>0</v>
      </c>
      <c r="G219" s="771"/>
      <c r="H219" s="769"/>
      <c r="I219" s="771"/>
    </row>
    <row r="221" spans="1:9" x14ac:dyDescent="0.25">
      <c r="A221" s="799">
        <v>45008</v>
      </c>
      <c r="B221" s="789"/>
      <c r="C221" s="152"/>
      <c r="D221" s="789" t="s">
        <v>85</v>
      </c>
      <c r="E221" s="789"/>
      <c r="F221" s="776" t="s">
        <v>44</v>
      </c>
      <c r="G221" s="780" t="s">
        <v>92</v>
      </c>
      <c r="H221" s="796" t="s">
        <v>87</v>
      </c>
      <c r="I221" s="796" t="s">
        <v>87</v>
      </c>
    </row>
    <row r="222" spans="1:9" x14ac:dyDescent="0.25">
      <c r="A222" s="152" t="s">
        <v>81</v>
      </c>
      <c r="B222" s="152" t="s">
        <v>17</v>
      </c>
      <c r="C222" s="152"/>
      <c r="D222" s="153" t="s">
        <v>83</v>
      </c>
      <c r="E222" s="152" t="s">
        <v>84</v>
      </c>
      <c r="F222" s="777"/>
      <c r="G222" s="781"/>
      <c r="H222" s="796"/>
      <c r="I222" s="796"/>
    </row>
    <row r="223" spans="1:9" x14ac:dyDescent="0.25">
      <c r="A223" s="152">
        <v>1</v>
      </c>
      <c r="B223" s="152" t="s">
        <v>82</v>
      </c>
      <c r="C223" s="152"/>
      <c r="D223" s="152">
        <v>34290.300000000003</v>
      </c>
      <c r="E223" s="152">
        <v>34352.300000000003</v>
      </c>
      <c r="F223" s="152">
        <f>E223-D223</f>
        <v>62</v>
      </c>
      <c r="G223" s="776">
        <f>F223+F224</f>
        <v>90</v>
      </c>
      <c r="H223" s="778"/>
      <c r="I223" s="778"/>
    </row>
    <row r="224" spans="1:9" x14ac:dyDescent="0.25">
      <c r="A224" s="152">
        <v>2</v>
      </c>
      <c r="B224" s="152" t="s">
        <v>82</v>
      </c>
      <c r="C224" s="152"/>
      <c r="D224" s="152">
        <v>43828.7</v>
      </c>
      <c r="E224" s="152">
        <v>43856.7</v>
      </c>
      <c r="F224" s="152">
        <f>E224-D224</f>
        <v>28</v>
      </c>
      <c r="G224" s="777"/>
      <c r="H224" s="779"/>
      <c r="I224" s="779"/>
    </row>
    <row r="225" spans="1:9" x14ac:dyDescent="0.25">
      <c r="A225" s="154"/>
      <c r="B225" s="154"/>
      <c r="C225" s="154"/>
      <c r="D225" s="154"/>
      <c r="E225" s="154"/>
      <c r="F225" s="154"/>
      <c r="G225" s="154"/>
      <c r="H225" s="154"/>
      <c r="I225" s="154"/>
    </row>
    <row r="226" spans="1:9" x14ac:dyDescent="0.25">
      <c r="A226" s="795">
        <v>45008</v>
      </c>
      <c r="B226" s="785"/>
      <c r="C226" s="161"/>
      <c r="D226" s="784" t="s">
        <v>86</v>
      </c>
      <c r="E226" s="785"/>
      <c r="F226" s="776" t="s">
        <v>44</v>
      </c>
      <c r="G226" s="780" t="s">
        <v>93</v>
      </c>
      <c r="H226" s="796" t="s">
        <v>87</v>
      </c>
      <c r="I226" s="776" t="s">
        <v>88</v>
      </c>
    </row>
    <row r="227" spans="1:9" x14ac:dyDescent="0.25">
      <c r="A227" s="152" t="s">
        <v>81</v>
      </c>
      <c r="B227" s="152" t="s">
        <v>17</v>
      </c>
      <c r="C227" s="152"/>
      <c r="D227" s="153" t="s">
        <v>83</v>
      </c>
      <c r="E227" s="152" t="s">
        <v>84</v>
      </c>
      <c r="F227" s="777"/>
      <c r="G227" s="781"/>
      <c r="H227" s="796"/>
      <c r="I227" s="777"/>
    </row>
    <row r="228" spans="1:9" x14ac:dyDescent="0.25">
      <c r="A228" s="152">
        <v>1</v>
      </c>
      <c r="B228" s="152" t="s">
        <v>82</v>
      </c>
      <c r="C228" s="152"/>
      <c r="D228" s="152"/>
      <c r="E228" s="152">
        <v>1525</v>
      </c>
      <c r="F228" s="152">
        <f>E228-D228</f>
        <v>1525</v>
      </c>
      <c r="G228" s="152"/>
      <c r="H228" s="152"/>
      <c r="I228" s="152">
        <f>F228-H228</f>
        <v>1525</v>
      </c>
    </row>
    <row r="229" spans="1:9" x14ac:dyDescent="0.25">
      <c r="A229" s="152">
        <v>2</v>
      </c>
      <c r="B229" s="152" t="s">
        <v>82</v>
      </c>
      <c r="C229" s="152"/>
      <c r="D229" s="152"/>
      <c r="E229" s="152">
        <v>1225</v>
      </c>
      <c r="F229" s="152">
        <f>E229-D229</f>
        <v>1225</v>
      </c>
      <c r="G229" s="152"/>
      <c r="H229" s="152"/>
      <c r="I229" s="152"/>
    </row>
    <row r="231" spans="1:9" x14ac:dyDescent="0.25">
      <c r="A231" s="787">
        <v>45009</v>
      </c>
      <c r="B231" s="788"/>
      <c r="C231" s="66"/>
      <c r="D231" s="788" t="s">
        <v>85</v>
      </c>
      <c r="E231" s="788"/>
      <c r="F231" s="762" t="s">
        <v>44</v>
      </c>
      <c r="G231" s="766" t="s">
        <v>92</v>
      </c>
      <c r="H231" s="794" t="s">
        <v>87</v>
      </c>
      <c r="I231" s="794" t="s">
        <v>87</v>
      </c>
    </row>
    <row r="232" spans="1:9" x14ac:dyDescent="0.25">
      <c r="A232" s="66" t="s">
        <v>81</v>
      </c>
      <c r="B232" s="66" t="s">
        <v>17</v>
      </c>
      <c r="C232" s="66"/>
      <c r="D232" s="155" t="s">
        <v>83</v>
      </c>
      <c r="E232" s="66" t="s">
        <v>84</v>
      </c>
      <c r="F232" s="763"/>
      <c r="G232" s="767"/>
      <c r="H232" s="794"/>
      <c r="I232" s="794"/>
    </row>
    <row r="233" spans="1:9" x14ac:dyDescent="0.25">
      <c r="A233" s="66">
        <v>1</v>
      </c>
      <c r="B233" s="66" t="s">
        <v>82</v>
      </c>
      <c r="C233" s="66"/>
      <c r="D233" s="66">
        <v>34352.300000000003</v>
      </c>
      <c r="E233" s="66">
        <v>34388.199999999997</v>
      </c>
      <c r="F233" s="66">
        <f>E233-D233</f>
        <v>35.899999999994179</v>
      </c>
      <c r="G233" s="762">
        <f>F233+F234</f>
        <v>141.89999999999418</v>
      </c>
      <c r="H233" s="764"/>
      <c r="I233" s="764"/>
    </row>
    <row r="234" spans="1:9" x14ac:dyDescent="0.25">
      <c r="A234" s="66">
        <v>2</v>
      </c>
      <c r="B234" s="66" t="s">
        <v>82</v>
      </c>
      <c r="C234" s="66"/>
      <c r="D234" s="66">
        <v>43856.7</v>
      </c>
      <c r="E234" s="66">
        <v>43962.7</v>
      </c>
      <c r="F234" s="66">
        <f>E234-D234</f>
        <v>106</v>
      </c>
      <c r="G234" s="763"/>
      <c r="H234" s="765"/>
      <c r="I234" s="765"/>
    </row>
    <row r="235" spans="1:9" x14ac:dyDescent="0.25">
      <c r="A235" s="131"/>
      <c r="B235" s="131"/>
      <c r="C235" s="131"/>
      <c r="D235" s="131"/>
      <c r="E235" s="131"/>
      <c r="F235" s="131"/>
      <c r="G235" s="131"/>
      <c r="H235" s="131"/>
      <c r="I235" s="131"/>
    </row>
    <row r="236" spans="1:9" ht="15" customHeight="1" x14ac:dyDescent="0.25">
      <c r="A236" s="782">
        <v>45009</v>
      </c>
      <c r="B236" s="783"/>
      <c r="C236" s="160"/>
      <c r="D236" s="793" t="s">
        <v>86</v>
      </c>
      <c r="E236" s="783"/>
      <c r="F236" s="762" t="s">
        <v>44</v>
      </c>
      <c r="G236" s="766" t="s">
        <v>93</v>
      </c>
      <c r="H236" s="794" t="s">
        <v>87</v>
      </c>
      <c r="I236" s="762" t="s">
        <v>88</v>
      </c>
    </row>
    <row r="237" spans="1:9" x14ac:dyDescent="0.25">
      <c r="A237" s="66" t="s">
        <v>81</v>
      </c>
      <c r="B237" s="66" t="s">
        <v>17</v>
      </c>
      <c r="C237" s="66"/>
      <c r="D237" s="155" t="s">
        <v>83</v>
      </c>
      <c r="E237" s="66" t="s">
        <v>84</v>
      </c>
      <c r="F237" s="763"/>
      <c r="G237" s="767"/>
      <c r="H237" s="794"/>
      <c r="I237" s="763"/>
    </row>
    <row r="238" spans="1:9" x14ac:dyDescent="0.25">
      <c r="A238" s="66">
        <v>1</v>
      </c>
      <c r="B238" s="66" t="s">
        <v>82</v>
      </c>
      <c r="C238" s="66"/>
      <c r="D238" s="66">
        <v>1525</v>
      </c>
      <c r="E238" s="66">
        <v>1500</v>
      </c>
      <c r="F238" s="66">
        <f>D238-E238</f>
        <v>25</v>
      </c>
      <c r="G238" s="762">
        <f>F238+F239</f>
        <v>125</v>
      </c>
      <c r="H238" s="764"/>
      <c r="I238" s="764">
        <f>F238-H238</f>
        <v>25</v>
      </c>
    </row>
    <row r="239" spans="1:9" x14ac:dyDescent="0.25">
      <c r="A239" s="66">
        <v>2</v>
      </c>
      <c r="B239" s="66" t="s">
        <v>82</v>
      </c>
      <c r="C239" s="66"/>
      <c r="D239" s="66">
        <v>1225</v>
      </c>
      <c r="E239" s="66">
        <v>1125</v>
      </c>
      <c r="F239" s="66">
        <f>D239-E239</f>
        <v>100</v>
      </c>
      <c r="G239" s="763"/>
      <c r="H239" s="765"/>
      <c r="I239" s="765"/>
    </row>
    <row r="241" spans="1:9" ht="15" customHeight="1" x14ac:dyDescent="0.25">
      <c r="A241" s="787">
        <v>45010</v>
      </c>
      <c r="B241" s="788"/>
      <c r="C241" s="66"/>
      <c r="D241" s="788" t="s">
        <v>85</v>
      </c>
      <c r="E241" s="788"/>
      <c r="F241" s="762" t="s">
        <v>44</v>
      </c>
      <c r="G241" s="766" t="s">
        <v>92</v>
      </c>
      <c r="H241" s="794" t="s">
        <v>87</v>
      </c>
      <c r="I241" s="794" t="s">
        <v>87</v>
      </c>
    </row>
    <row r="242" spans="1:9" x14ac:dyDescent="0.25">
      <c r="A242" s="66" t="s">
        <v>81</v>
      </c>
      <c r="B242" s="66" t="s">
        <v>17</v>
      </c>
      <c r="C242" s="66"/>
      <c r="D242" s="155" t="s">
        <v>83</v>
      </c>
      <c r="E242" s="66" t="s">
        <v>84</v>
      </c>
      <c r="F242" s="763"/>
      <c r="G242" s="767"/>
      <c r="H242" s="794"/>
      <c r="I242" s="794"/>
    </row>
    <row r="243" spans="1:9" x14ac:dyDescent="0.25">
      <c r="A243" s="66">
        <v>1</v>
      </c>
      <c r="B243" s="66" t="s">
        <v>82</v>
      </c>
      <c r="C243" s="66"/>
      <c r="D243" s="66">
        <v>34388.199999999997</v>
      </c>
      <c r="E243" s="66">
        <v>34458</v>
      </c>
      <c r="F243" s="66">
        <f>E243-D243</f>
        <v>69.80000000000291</v>
      </c>
      <c r="G243" s="762">
        <f>F243+F244</f>
        <v>206.80000000000291</v>
      </c>
      <c r="H243" s="764"/>
      <c r="I243" s="764"/>
    </row>
    <row r="244" spans="1:9" x14ac:dyDescent="0.25">
      <c r="A244" s="66">
        <v>2</v>
      </c>
      <c r="B244" s="66" t="s">
        <v>82</v>
      </c>
      <c r="C244" s="66"/>
      <c r="D244" s="66">
        <v>43962.7</v>
      </c>
      <c r="E244" s="66">
        <v>44099.7</v>
      </c>
      <c r="F244" s="66">
        <f>E244-D244</f>
        <v>137</v>
      </c>
      <c r="G244" s="763"/>
      <c r="H244" s="765"/>
      <c r="I244" s="765"/>
    </row>
    <row r="245" spans="1:9" x14ac:dyDescent="0.25">
      <c r="A245" s="154"/>
      <c r="B245" s="154"/>
      <c r="C245" s="154"/>
      <c r="D245" s="154"/>
      <c r="E245" s="154"/>
      <c r="F245" s="154"/>
      <c r="G245" s="154"/>
      <c r="H245" s="154"/>
      <c r="I245" s="154"/>
    </row>
    <row r="246" spans="1:9" ht="15" customHeight="1" x14ac:dyDescent="0.25">
      <c r="A246" s="782">
        <v>45010</v>
      </c>
      <c r="B246" s="783"/>
      <c r="C246" s="160"/>
      <c r="D246" s="784" t="s">
        <v>86</v>
      </c>
      <c r="E246" s="785"/>
      <c r="F246" s="770" t="s">
        <v>44</v>
      </c>
      <c r="G246" s="766" t="s">
        <v>93</v>
      </c>
      <c r="H246" s="786" t="s">
        <v>87</v>
      </c>
      <c r="I246" s="770" t="s">
        <v>88</v>
      </c>
    </row>
    <row r="247" spans="1:9" x14ac:dyDescent="0.25">
      <c r="A247" s="149" t="s">
        <v>81</v>
      </c>
      <c r="B247" s="149" t="s">
        <v>17</v>
      </c>
      <c r="C247" s="149"/>
      <c r="D247" s="150" t="s">
        <v>83</v>
      </c>
      <c r="E247" s="149" t="s">
        <v>84</v>
      </c>
      <c r="F247" s="771"/>
      <c r="G247" s="767"/>
      <c r="H247" s="786"/>
      <c r="I247" s="771"/>
    </row>
    <row r="248" spans="1:9" x14ac:dyDescent="0.25">
      <c r="A248" s="149">
        <v>1</v>
      </c>
      <c r="B248" s="149" t="s">
        <v>82</v>
      </c>
      <c r="C248" s="149">
        <v>800</v>
      </c>
      <c r="D248" s="66">
        <v>1500</v>
      </c>
      <c r="E248" s="149">
        <v>2250</v>
      </c>
      <c r="F248" s="149">
        <f>C248+D248-E248</f>
        <v>50</v>
      </c>
      <c r="G248" s="770">
        <f>F248+F249</f>
        <v>150</v>
      </c>
      <c r="H248" s="149"/>
      <c r="I248" s="149"/>
    </row>
    <row r="249" spans="1:9" x14ac:dyDescent="0.25">
      <c r="A249" s="149">
        <v>2</v>
      </c>
      <c r="B249" s="149" t="s">
        <v>82</v>
      </c>
      <c r="C249" s="149">
        <v>1200</v>
      </c>
      <c r="D249" s="66">
        <v>1125</v>
      </c>
      <c r="E249" s="149">
        <v>2225</v>
      </c>
      <c r="F249" s="149">
        <f>C249+D249-E249</f>
        <v>100</v>
      </c>
      <c r="G249" s="771"/>
      <c r="H249" s="149"/>
      <c r="I249" s="149"/>
    </row>
    <row r="250" spans="1:9" x14ac:dyDescent="0.25">
      <c r="A250" s="154"/>
      <c r="B250" s="154"/>
      <c r="C250" s="154"/>
      <c r="D250" s="154"/>
      <c r="E250" s="154"/>
      <c r="F250" s="154"/>
      <c r="G250" s="154"/>
      <c r="H250" s="154"/>
      <c r="I250" s="154"/>
    </row>
    <row r="251" spans="1:9" x14ac:dyDescent="0.25">
      <c r="A251" s="790" t="s">
        <v>89</v>
      </c>
      <c r="B251" s="791"/>
      <c r="C251" s="162"/>
      <c r="D251" s="790" t="s">
        <v>86</v>
      </c>
      <c r="E251" s="791"/>
      <c r="F251" s="772" t="s">
        <v>44</v>
      </c>
      <c r="G251" s="156"/>
      <c r="H251" s="792" t="s">
        <v>87</v>
      </c>
      <c r="I251" s="772" t="s">
        <v>88</v>
      </c>
    </row>
    <row r="252" spans="1:9" x14ac:dyDescent="0.25">
      <c r="A252" s="157" t="s">
        <v>81</v>
      </c>
      <c r="B252" s="157" t="s">
        <v>17</v>
      </c>
      <c r="C252" s="157"/>
      <c r="D252" s="158" t="s">
        <v>83</v>
      </c>
      <c r="E252" s="157" t="s">
        <v>84</v>
      </c>
      <c r="F252" s="773"/>
      <c r="G252" s="159"/>
      <c r="H252" s="792"/>
      <c r="I252" s="773"/>
    </row>
    <row r="253" spans="1:9" x14ac:dyDescent="0.25">
      <c r="A253" s="157">
        <v>1</v>
      </c>
      <c r="B253" s="157" t="s">
        <v>82</v>
      </c>
      <c r="C253" s="157"/>
      <c r="D253" s="157"/>
      <c r="E253" s="157"/>
      <c r="F253" s="157">
        <f>D253-E253</f>
        <v>0</v>
      </c>
      <c r="G253" s="772">
        <f>F253+F254</f>
        <v>0</v>
      </c>
      <c r="H253" s="774"/>
      <c r="I253" s="774">
        <f>F253-H253</f>
        <v>0</v>
      </c>
    </row>
    <row r="254" spans="1:9" x14ac:dyDescent="0.25">
      <c r="A254" s="157">
        <v>2</v>
      </c>
      <c r="B254" s="157" t="s">
        <v>82</v>
      </c>
      <c r="C254" s="157"/>
      <c r="D254" s="157"/>
      <c r="E254" s="157"/>
      <c r="F254" s="157">
        <f>D254-E254</f>
        <v>0</v>
      </c>
      <c r="G254" s="773"/>
      <c r="H254" s="775"/>
      <c r="I254" s="775"/>
    </row>
    <row r="256" spans="1:9" x14ac:dyDescent="0.25">
      <c r="A256" s="782">
        <v>45011</v>
      </c>
      <c r="B256" s="783"/>
      <c r="C256" s="160"/>
      <c r="D256" s="784" t="s">
        <v>86</v>
      </c>
      <c r="E256" s="785"/>
      <c r="F256" s="770" t="s">
        <v>44</v>
      </c>
      <c r="G256" s="151"/>
      <c r="H256" s="786" t="s">
        <v>87</v>
      </c>
      <c r="I256" s="770" t="s">
        <v>88</v>
      </c>
    </row>
    <row r="257" spans="1:9" x14ac:dyDescent="0.25">
      <c r="A257" s="149" t="s">
        <v>81</v>
      </c>
      <c r="B257" s="149" t="s">
        <v>17</v>
      </c>
      <c r="C257" s="149"/>
      <c r="D257" s="150" t="s">
        <v>83</v>
      </c>
      <c r="E257" s="149" t="s">
        <v>84</v>
      </c>
      <c r="F257" s="771"/>
      <c r="G257" s="75"/>
      <c r="H257" s="786"/>
      <c r="I257" s="771"/>
    </row>
    <row r="258" spans="1:9" x14ac:dyDescent="0.25">
      <c r="A258" s="149">
        <v>1</v>
      </c>
      <c r="B258" s="149" t="s">
        <v>82</v>
      </c>
      <c r="C258" s="149"/>
      <c r="D258" s="149"/>
      <c r="E258" s="149"/>
      <c r="F258" s="149">
        <f>E258-D258</f>
        <v>0</v>
      </c>
      <c r="G258" s="149"/>
      <c r="H258" s="149"/>
      <c r="I258" s="149">
        <f>F258-H258</f>
        <v>0</v>
      </c>
    </row>
    <row r="259" spans="1:9" x14ac:dyDescent="0.25">
      <c r="A259" s="149">
        <v>2</v>
      </c>
      <c r="B259" s="149" t="s">
        <v>82</v>
      </c>
      <c r="C259" s="149"/>
      <c r="D259" s="149"/>
      <c r="E259" s="149"/>
      <c r="F259" s="149">
        <f>E259-D259</f>
        <v>0</v>
      </c>
      <c r="G259" s="149"/>
      <c r="H259" s="149"/>
      <c r="I259" s="149"/>
    </row>
    <row r="261" spans="1:9" x14ac:dyDescent="0.25">
      <c r="A261" s="787">
        <v>45012</v>
      </c>
      <c r="B261" s="788"/>
      <c r="C261" s="66"/>
      <c r="D261" s="789" t="s">
        <v>85</v>
      </c>
      <c r="E261" s="789"/>
      <c r="F261" s="770" t="s">
        <v>44</v>
      </c>
      <c r="G261" s="151"/>
      <c r="H261" s="786" t="s">
        <v>87</v>
      </c>
      <c r="I261" s="770" t="s">
        <v>88</v>
      </c>
    </row>
    <row r="262" spans="1:9" x14ac:dyDescent="0.25">
      <c r="A262" s="149" t="s">
        <v>81</v>
      </c>
      <c r="B262" s="149" t="s">
        <v>17</v>
      </c>
      <c r="C262" s="149"/>
      <c r="D262" s="150" t="s">
        <v>83</v>
      </c>
      <c r="E262" s="149" t="s">
        <v>84</v>
      </c>
      <c r="F262" s="771"/>
      <c r="G262" s="75"/>
      <c r="H262" s="786"/>
      <c r="I262" s="771"/>
    </row>
    <row r="263" spans="1:9" x14ac:dyDescent="0.25">
      <c r="A263" s="149">
        <v>1</v>
      </c>
      <c r="B263" s="149" t="s">
        <v>82</v>
      </c>
      <c r="C263" s="149"/>
      <c r="D263" s="149"/>
      <c r="E263" s="149"/>
      <c r="F263" s="149">
        <f>E263-D263</f>
        <v>0</v>
      </c>
      <c r="G263" s="149"/>
      <c r="H263" s="149"/>
      <c r="I263" s="149">
        <f>F263-H263</f>
        <v>0</v>
      </c>
    </row>
    <row r="264" spans="1:9" x14ac:dyDescent="0.25">
      <c r="A264" s="149">
        <v>2</v>
      </c>
      <c r="B264" s="149" t="s">
        <v>82</v>
      </c>
      <c r="C264" s="149"/>
      <c r="D264" s="149"/>
      <c r="E264" s="149"/>
      <c r="F264" s="149">
        <f>E264-D264</f>
        <v>0</v>
      </c>
      <c r="G264" s="149"/>
      <c r="H264" s="149"/>
      <c r="I264" s="149"/>
    </row>
    <row r="266" spans="1:9" x14ac:dyDescent="0.25">
      <c r="A266" s="782">
        <v>45012</v>
      </c>
      <c r="B266" s="783"/>
      <c r="C266" s="160"/>
      <c r="D266" s="784" t="s">
        <v>86</v>
      </c>
      <c r="E266" s="785"/>
      <c r="F266" s="770" t="s">
        <v>44</v>
      </c>
      <c r="G266" s="151"/>
      <c r="H266" s="786" t="s">
        <v>87</v>
      </c>
      <c r="I266" s="770" t="s">
        <v>88</v>
      </c>
    </row>
    <row r="267" spans="1:9" x14ac:dyDescent="0.25">
      <c r="A267" s="149" t="s">
        <v>81</v>
      </c>
      <c r="B267" s="149" t="s">
        <v>17</v>
      </c>
      <c r="C267" s="149"/>
      <c r="D267" s="150" t="s">
        <v>83</v>
      </c>
      <c r="E267" s="149" t="s">
        <v>84</v>
      </c>
      <c r="F267" s="771"/>
      <c r="G267" s="75"/>
      <c r="H267" s="786"/>
      <c r="I267" s="771"/>
    </row>
    <row r="268" spans="1:9" x14ac:dyDescent="0.25">
      <c r="A268" s="149">
        <v>1</v>
      </c>
      <c r="B268" s="149" t="s">
        <v>82</v>
      </c>
      <c r="C268" s="149"/>
      <c r="D268" s="149"/>
      <c r="E268" s="149"/>
      <c r="F268" s="149">
        <f>E268-D268</f>
        <v>0</v>
      </c>
      <c r="G268" s="149"/>
      <c r="H268" s="149"/>
      <c r="I268" s="149">
        <f>F268-H268</f>
        <v>0</v>
      </c>
    </row>
    <row r="269" spans="1:9" x14ac:dyDescent="0.25">
      <c r="A269" s="149">
        <v>2</v>
      </c>
      <c r="B269" s="149" t="s">
        <v>82</v>
      </c>
      <c r="C269" s="149"/>
      <c r="D269" s="149"/>
      <c r="E269" s="149"/>
      <c r="F269" s="149">
        <f>E269-D269</f>
        <v>0</v>
      </c>
      <c r="G269" s="149"/>
      <c r="H269" s="149"/>
      <c r="I269" s="149"/>
    </row>
    <row r="271" spans="1:9" x14ac:dyDescent="0.25">
      <c r="A271" s="787">
        <v>45013</v>
      </c>
      <c r="B271" s="788"/>
      <c r="C271" s="66"/>
      <c r="D271" s="789" t="s">
        <v>85</v>
      </c>
      <c r="E271" s="789"/>
      <c r="F271" s="770" t="s">
        <v>44</v>
      </c>
      <c r="G271" s="151"/>
      <c r="H271" s="786" t="s">
        <v>87</v>
      </c>
      <c r="I271" s="770" t="s">
        <v>88</v>
      </c>
    </row>
    <row r="272" spans="1:9" x14ac:dyDescent="0.25">
      <c r="A272" s="149" t="s">
        <v>81</v>
      </c>
      <c r="B272" s="149" t="s">
        <v>17</v>
      </c>
      <c r="C272" s="149"/>
      <c r="D272" s="150" t="s">
        <v>83</v>
      </c>
      <c r="E272" s="149" t="s">
        <v>84</v>
      </c>
      <c r="F272" s="771"/>
      <c r="G272" s="75"/>
      <c r="H272" s="786"/>
      <c r="I272" s="771"/>
    </row>
    <row r="273" spans="1:9" x14ac:dyDescent="0.25">
      <c r="A273" s="149">
        <v>1</v>
      </c>
      <c r="B273" s="149" t="s">
        <v>82</v>
      </c>
      <c r="C273" s="149"/>
      <c r="D273" s="149"/>
      <c r="E273" s="149"/>
      <c r="F273" s="149">
        <f>E273-D273</f>
        <v>0</v>
      </c>
      <c r="G273" s="149"/>
      <c r="H273" s="149"/>
      <c r="I273" s="149">
        <f>F273-H273</f>
        <v>0</v>
      </c>
    </row>
    <row r="274" spans="1:9" x14ac:dyDescent="0.25">
      <c r="A274" s="149">
        <v>2</v>
      </c>
      <c r="B274" s="149" t="s">
        <v>82</v>
      </c>
      <c r="C274" s="149"/>
      <c r="D274" s="149"/>
      <c r="E274" s="149"/>
      <c r="F274" s="149">
        <f>E274-D274</f>
        <v>0</v>
      </c>
      <c r="G274" s="149"/>
      <c r="H274" s="149"/>
      <c r="I274" s="149"/>
    </row>
    <row r="276" spans="1:9" x14ac:dyDescent="0.25">
      <c r="A276" s="782">
        <v>45013</v>
      </c>
      <c r="B276" s="783"/>
      <c r="C276" s="160"/>
      <c r="D276" s="784" t="s">
        <v>86</v>
      </c>
      <c r="E276" s="785"/>
      <c r="F276" s="770" t="s">
        <v>44</v>
      </c>
      <c r="G276" s="151"/>
      <c r="H276" s="786" t="s">
        <v>87</v>
      </c>
      <c r="I276" s="770" t="s">
        <v>88</v>
      </c>
    </row>
    <row r="277" spans="1:9" x14ac:dyDescent="0.25">
      <c r="A277" s="149" t="s">
        <v>81</v>
      </c>
      <c r="B277" s="149" t="s">
        <v>17</v>
      </c>
      <c r="C277" s="149"/>
      <c r="D277" s="150" t="s">
        <v>83</v>
      </c>
      <c r="E277" s="149" t="s">
        <v>84</v>
      </c>
      <c r="F277" s="771"/>
      <c r="G277" s="75"/>
      <c r="H277" s="786"/>
      <c r="I277" s="771"/>
    </row>
    <row r="278" spans="1:9" x14ac:dyDescent="0.25">
      <c r="A278" s="149">
        <v>1</v>
      </c>
      <c r="B278" s="149" t="s">
        <v>82</v>
      </c>
      <c r="C278" s="149"/>
      <c r="D278" s="149"/>
      <c r="E278" s="149"/>
      <c r="F278" s="149">
        <f>E278-D278</f>
        <v>0</v>
      </c>
      <c r="G278" s="149"/>
      <c r="H278" s="149"/>
      <c r="I278" s="149">
        <f>F278-H278</f>
        <v>0</v>
      </c>
    </row>
    <row r="279" spans="1:9" x14ac:dyDescent="0.25">
      <c r="A279" s="149">
        <v>2</v>
      </c>
      <c r="B279" s="149" t="s">
        <v>82</v>
      </c>
      <c r="C279" s="149"/>
      <c r="D279" s="149"/>
      <c r="E279" s="149"/>
      <c r="F279" s="149">
        <f>E279-D279</f>
        <v>0</v>
      </c>
      <c r="G279" s="149"/>
      <c r="H279" s="149"/>
      <c r="I279" s="149"/>
    </row>
    <row r="281" spans="1:9" x14ac:dyDescent="0.25">
      <c r="A281" s="787">
        <v>45014</v>
      </c>
      <c r="B281" s="788"/>
      <c r="C281" s="66"/>
      <c r="D281" s="789" t="s">
        <v>85</v>
      </c>
      <c r="E281" s="789"/>
      <c r="F281" s="770" t="s">
        <v>44</v>
      </c>
      <c r="G281" s="151"/>
      <c r="H281" s="786" t="s">
        <v>87</v>
      </c>
      <c r="I281" s="770" t="s">
        <v>88</v>
      </c>
    </row>
    <row r="282" spans="1:9" x14ac:dyDescent="0.25">
      <c r="A282" s="149" t="s">
        <v>81</v>
      </c>
      <c r="B282" s="149" t="s">
        <v>17</v>
      </c>
      <c r="C282" s="149"/>
      <c r="D282" s="150" t="s">
        <v>83</v>
      </c>
      <c r="E282" s="149" t="s">
        <v>84</v>
      </c>
      <c r="F282" s="771"/>
      <c r="G282" s="75"/>
      <c r="H282" s="786"/>
      <c r="I282" s="771"/>
    </row>
    <row r="283" spans="1:9" x14ac:dyDescent="0.25">
      <c r="A283" s="149">
        <v>1</v>
      </c>
      <c r="B283" s="149" t="s">
        <v>82</v>
      </c>
      <c r="C283" s="149"/>
      <c r="D283" s="149"/>
      <c r="E283" s="149"/>
      <c r="F283" s="149">
        <f>E283-D283</f>
        <v>0</v>
      </c>
      <c r="G283" s="149"/>
      <c r="H283" s="149"/>
      <c r="I283" s="149">
        <f>F283-H283</f>
        <v>0</v>
      </c>
    </row>
    <row r="284" spans="1:9" x14ac:dyDescent="0.25">
      <c r="A284" s="149">
        <v>2</v>
      </c>
      <c r="B284" s="149" t="s">
        <v>82</v>
      </c>
      <c r="C284" s="149"/>
      <c r="D284" s="149"/>
      <c r="E284" s="149"/>
      <c r="F284" s="149">
        <f>E284-D284</f>
        <v>0</v>
      </c>
      <c r="G284" s="149"/>
      <c r="H284" s="149"/>
      <c r="I284" s="149"/>
    </row>
    <row r="286" spans="1:9" x14ac:dyDescent="0.25">
      <c r="A286" s="782">
        <v>45014</v>
      </c>
      <c r="B286" s="783"/>
      <c r="C286" s="160"/>
      <c r="D286" s="784" t="s">
        <v>86</v>
      </c>
      <c r="E286" s="785"/>
      <c r="F286" s="770" t="s">
        <v>44</v>
      </c>
      <c r="G286" s="151"/>
      <c r="H286" s="786" t="s">
        <v>87</v>
      </c>
      <c r="I286" s="770" t="s">
        <v>88</v>
      </c>
    </row>
    <row r="287" spans="1:9" x14ac:dyDescent="0.25">
      <c r="A287" s="149" t="s">
        <v>81</v>
      </c>
      <c r="B287" s="149" t="s">
        <v>17</v>
      </c>
      <c r="C287" s="149"/>
      <c r="D287" s="150" t="s">
        <v>83</v>
      </c>
      <c r="E287" s="149" t="s">
        <v>84</v>
      </c>
      <c r="F287" s="771"/>
      <c r="G287" s="75"/>
      <c r="H287" s="786"/>
      <c r="I287" s="771"/>
    </row>
    <row r="288" spans="1:9" x14ac:dyDescent="0.25">
      <c r="A288" s="149">
        <v>1</v>
      </c>
      <c r="B288" s="149" t="s">
        <v>82</v>
      </c>
      <c r="C288" s="149"/>
      <c r="D288" s="149"/>
      <c r="E288" s="149"/>
      <c r="F288" s="149">
        <f>E288-D288</f>
        <v>0</v>
      </c>
      <c r="G288" s="149"/>
      <c r="H288" s="149"/>
      <c r="I288" s="149">
        <f>F288-H288</f>
        <v>0</v>
      </c>
    </row>
    <row r="289" spans="1:9" x14ac:dyDescent="0.25">
      <c r="A289" s="149">
        <v>2</v>
      </c>
      <c r="B289" s="149" t="s">
        <v>82</v>
      </c>
      <c r="C289" s="149"/>
      <c r="D289" s="149"/>
      <c r="E289" s="149"/>
      <c r="F289" s="149">
        <f>E289-D289</f>
        <v>0</v>
      </c>
      <c r="G289" s="149"/>
      <c r="H289" s="149"/>
      <c r="I289" s="149"/>
    </row>
    <row r="291" spans="1:9" x14ac:dyDescent="0.25">
      <c r="A291" s="787">
        <v>45015</v>
      </c>
      <c r="B291" s="788"/>
      <c r="C291" s="66"/>
      <c r="D291" s="789" t="s">
        <v>85</v>
      </c>
      <c r="E291" s="789"/>
      <c r="F291" s="770" t="s">
        <v>44</v>
      </c>
      <c r="G291" s="151"/>
      <c r="H291" s="786" t="s">
        <v>87</v>
      </c>
      <c r="I291" s="770" t="s">
        <v>88</v>
      </c>
    </row>
    <row r="292" spans="1:9" x14ac:dyDescent="0.25">
      <c r="A292" s="149" t="s">
        <v>81</v>
      </c>
      <c r="B292" s="149" t="s">
        <v>17</v>
      </c>
      <c r="C292" s="149"/>
      <c r="D292" s="150" t="s">
        <v>83</v>
      </c>
      <c r="E292" s="149" t="s">
        <v>84</v>
      </c>
      <c r="F292" s="771"/>
      <c r="G292" s="75"/>
      <c r="H292" s="786"/>
      <c r="I292" s="771"/>
    </row>
    <row r="293" spans="1:9" x14ac:dyDescent="0.25">
      <c r="A293" s="149">
        <v>1</v>
      </c>
      <c r="B293" s="149" t="s">
        <v>82</v>
      </c>
      <c r="C293" s="149"/>
      <c r="D293" s="149"/>
      <c r="E293" s="149"/>
      <c r="F293" s="149">
        <f>E293-D293</f>
        <v>0</v>
      </c>
      <c r="G293" s="149"/>
      <c r="H293" s="149"/>
      <c r="I293" s="149">
        <f>F293-H293</f>
        <v>0</v>
      </c>
    </row>
    <row r="294" spans="1:9" x14ac:dyDescent="0.25">
      <c r="A294" s="149">
        <v>2</v>
      </c>
      <c r="B294" s="149" t="s">
        <v>82</v>
      </c>
      <c r="C294" s="149"/>
      <c r="D294" s="149"/>
      <c r="E294" s="149"/>
      <c r="F294" s="149">
        <f>E294-D294</f>
        <v>0</v>
      </c>
      <c r="G294" s="149"/>
      <c r="H294" s="149"/>
      <c r="I294" s="149"/>
    </row>
    <row r="296" spans="1:9" x14ac:dyDescent="0.25">
      <c r="A296" s="782">
        <v>45015</v>
      </c>
      <c r="B296" s="783"/>
      <c r="C296" s="160"/>
      <c r="D296" s="784" t="s">
        <v>86</v>
      </c>
      <c r="E296" s="785"/>
      <c r="F296" s="770" t="s">
        <v>44</v>
      </c>
      <c r="G296" s="151"/>
      <c r="H296" s="786" t="s">
        <v>87</v>
      </c>
      <c r="I296" s="770" t="s">
        <v>88</v>
      </c>
    </row>
    <row r="297" spans="1:9" x14ac:dyDescent="0.25">
      <c r="A297" s="149" t="s">
        <v>81</v>
      </c>
      <c r="B297" s="149" t="s">
        <v>17</v>
      </c>
      <c r="C297" s="149"/>
      <c r="D297" s="150" t="s">
        <v>83</v>
      </c>
      <c r="E297" s="149" t="s">
        <v>84</v>
      </c>
      <c r="F297" s="771"/>
      <c r="G297" s="75"/>
      <c r="H297" s="786"/>
      <c r="I297" s="771"/>
    </row>
    <row r="298" spans="1:9" x14ac:dyDescent="0.25">
      <c r="A298" s="149">
        <v>1</v>
      </c>
      <c r="B298" s="149" t="s">
        <v>82</v>
      </c>
      <c r="C298" s="149"/>
      <c r="D298" s="149"/>
      <c r="E298" s="149"/>
      <c r="F298" s="149">
        <f>E298-D298</f>
        <v>0</v>
      </c>
      <c r="G298" s="149"/>
      <c r="H298" s="149"/>
      <c r="I298" s="149">
        <f>F298-H298</f>
        <v>0</v>
      </c>
    </row>
    <row r="299" spans="1:9" x14ac:dyDescent="0.25">
      <c r="A299" s="149">
        <v>2</v>
      </c>
      <c r="B299" s="149" t="s">
        <v>82</v>
      </c>
      <c r="C299" s="149"/>
      <c r="D299" s="149"/>
      <c r="E299" s="149"/>
      <c r="F299" s="149">
        <f>E299-D299</f>
        <v>0</v>
      </c>
      <c r="G299" s="149"/>
      <c r="H299" s="149"/>
      <c r="I299" s="149"/>
    </row>
    <row r="301" spans="1:9" x14ac:dyDescent="0.25">
      <c r="A301" s="787">
        <v>45016</v>
      </c>
      <c r="B301" s="788"/>
      <c r="C301" s="66"/>
      <c r="D301" s="789" t="s">
        <v>85</v>
      </c>
      <c r="E301" s="789"/>
      <c r="F301" s="770" t="s">
        <v>44</v>
      </c>
      <c r="G301" s="151"/>
      <c r="H301" s="786" t="s">
        <v>87</v>
      </c>
      <c r="I301" s="770" t="s">
        <v>88</v>
      </c>
    </row>
    <row r="302" spans="1:9" x14ac:dyDescent="0.25">
      <c r="A302" s="149" t="s">
        <v>81</v>
      </c>
      <c r="B302" s="149" t="s">
        <v>17</v>
      </c>
      <c r="C302" s="149"/>
      <c r="D302" s="150" t="s">
        <v>83</v>
      </c>
      <c r="E302" s="149" t="s">
        <v>84</v>
      </c>
      <c r="F302" s="771"/>
      <c r="G302" s="75"/>
      <c r="H302" s="786"/>
      <c r="I302" s="771"/>
    </row>
    <row r="303" spans="1:9" x14ac:dyDescent="0.25">
      <c r="A303" s="149">
        <v>1</v>
      </c>
      <c r="B303" s="149" t="s">
        <v>82</v>
      </c>
      <c r="C303" s="149"/>
      <c r="D303" s="149"/>
      <c r="E303" s="149"/>
      <c r="F303" s="149">
        <f>E303-D303</f>
        <v>0</v>
      </c>
      <c r="G303" s="149"/>
      <c r="H303" s="149"/>
      <c r="I303" s="149">
        <f>F303-H303</f>
        <v>0</v>
      </c>
    </row>
    <row r="304" spans="1:9" x14ac:dyDescent="0.25">
      <c r="A304" s="149">
        <v>2</v>
      </c>
      <c r="B304" s="149" t="s">
        <v>82</v>
      </c>
      <c r="C304" s="149"/>
      <c r="D304" s="149"/>
      <c r="E304" s="149"/>
      <c r="F304" s="149">
        <f>E304-D304</f>
        <v>0</v>
      </c>
      <c r="G304" s="149"/>
      <c r="H304" s="149"/>
      <c r="I304" s="149"/>
    </row>
    <row r="306" spans="1:9" x14ac:dyDescent="0.25">
      <c r="A306" s="782">
        <v>45016</v>
      </c>
      <c r="B306" s="783"/>
      <c r="C306" s="160"/>
      <c r="D306" s="784" t="s">
        <v>86</v>
      </c>
      <c r="E306" s="785"/>
      <c r="F306" s="770" t="s">
        <v>44</v>
      </c>
      <c r="G306" s="151"/>
      <c r="H306" s="786" t="s">
        <v>87</v>
      </c>
      <c r="I306" s="770" t="s">
        <v>88</v>
      </c>
    </row>
    <row r="307" spans="1:9" x14ac:dyDescent="0.25">
      <c r="A307" s="149" t="s">
        <v>81</v>
      </c>
      <c r="B307" s="149" t="s">
        <v>17</v>
      </c>
      <c r="C307" s="149"/>
      <c r="D307" s="150" t="s">
        <v>83</v>
      </c>
      <c r="E307" s="149" t="s">
        <v>84</v>
      </c>
      <c r="F307" s="771"/>
      <c r="G307" s="75"/>
      <c r="H307" s="786"/>
      <c r="I307" s="771"/>
    </row>
    <row r="308" spans="1:9" x14ac:dyDescent="0.25">
      <c r="A308" s="149">
        <v>1</v>
      </c>
      <c r="B308" s="149" t="s">
        <v>82</v>
      </c>
      <c r="C308" s="149"/>
      <c r="D308" s="149"/>
      <c r="E308" s="149"/>
      <c r="F308" s="149">
        <f>E308-D308</f>
        <v>0</v>
      </c>
      <c r="G308" s="149"/>
      <c r="H308" s="149"/>
      <c r="I308" s="149">
        <f>F308-H308</f>
        <v>0</v>
      </c>
    </row>
    <row r="309" spans="1:9" x14ac:dyDescent="0.25">
      <c r="A309" s="149">
        <v>2</v>
      </c>
      <c r="B309" s="149" t="s">
        <v>82</v>
      </c>
      <c r="C309" s="149"/>
      <c r="D309" s="149"/>
      <c r="E309" s="149"/>
      <c r="F309" s="149">
        <f>E309-D309</f>
        <v>0</v>
      </c>
      <c r="G309" s="149"/>
      <c r="H309" s="149"/>
      <c r="I309" s="149"/>
    </row>
  </sheetData>
  <mergeCells count="336">
    <mergeCell ref="H1:H2"/>
    <mergeCell ref="I1:I2"/>
    <mergeCell ref="F6:F7"/>
    <mergeCell ref="H6:H7"/>
    <mergeCell ref="I6:I7"/>
    <mergeCell ref="A11:B11"/>
    <mergeCell ref="D11:E11"/>
    <mergeCell ref="F11:F12"/>
    <mergeCell ref="H11:H12"/>
    <mergeCell ref="I11:I12"/>
    <mergeCell ref="A1:B1"/>
    <mergeCell ref="D1:E1"/>
    <mergeCell ref="A6:B6"/>
    <mergeCell ref="D6:E6"/>
    <mergeCell ref="F1:F2"/>
    <mergeCell ref="A16:B16"/>
    <mergeCell ref="D16:E16"/>
    <mergeCell ref="F16:F17"/>
    <mergeCell ref="H16:H17"/>
    <mergeCell ref="I16:I17"/>
    <mergeCell ref="A21:B21"/>
    <mergeCell ref="D21:E21"/>
    <mergeCell ref="F21:F22"/>
    <mergeCell ref="H21:H22"/>
    <mergeCell ref="I21:I22"/>
    <mergeCell ref="A26:B26"/>
    <mergeCell ref="D26:E26"/>
    <mergeCell ref="F26:F27"/>
    <mergeCell ref="H26:H27"/>
    <mergeCell ref="I26:I27"/>
    <mergeCell ref="A31:B31"/>
    <mergeCell ref="D31:E31"/>
    <mergeCell ref="F31:F32"/>
    <mergeCell ref="H31:H32"/>
    <mergeCell ref="I31:I32"/>
    <mergeCell ref="A36:B36"/>
    <mergeCell ref="D36:E36"/>
    <mergeCell ref="F36:F37"/>
    <mergeCell ref="H36:H37"/>
    <mergeCell ref="I36:I37"/>
    <mergeCell ref="A41:B41"/>
    <mergeCell ref="D41:E41"/>
    <mergeCell ref="F41:F42"/>
    <mergeCell ref="H41:H42"/>
    <mergeCell ref="I41:I42"/>
    <mergeCell ref="A46:B46"/>
    <mergeCell ref="D46:E46"/>
    <mergeCell ref="F46:F47"/>
    <mergeCell ref="H46:H47"/>
    <mergeCell ref="I46:I47"/>
    <mergeCell ref="A51:B51"/>
    <mergeCell ref="D51:E51"/>
    <mergeCell ref="F51:F52"/>
    <mergeCell ref="H51:H52"/>
    <mergeCell ref="I51:I52"/>
    <mergeCell ref="A56:B56"/>
    <mergeCell ref="D56:E56"/>
    <mergeCell ref="F56:F57"/>
    <mergeCell ref="H56:H57"/>
    <mergeCell ref="I56:I57"/>
    <mergeCell ref="A61:B61"/>
    <mergeCell ref="D61:E61"/>
    <mergeCell ref="F61:F62"/>
    <mergeCell ref="H61:H62"/>
    <mergeCell ref="I61:I62"/>
    <mergeCell ref="A66:B66"/>
    <mergeCell ref="D66:E66"/>
    <mergeCell ref="F66:F67"/>
    <mergeCell ref="H66:H67"/>
    <mergeCell ref="I66:I67"/>
    <mergeCell ref="A71:B71"/>
    <mergeCell ref="D71:E71"/>
    <mergeCell ref="F71:F72"/>
    <mergeCell ref="H71:H72"/>
    <mergeCell ref="I71:I72"/>
    <mergeCell ref="A76:B76"/>
    <mergeCell ref="D76:E76"/>
    <mergeCell ref="F76:F77"/>
    <mergeCell ref="H76:H77"/>
    <mergeCell ref="I76:I77"/>
    <mergeCell ref="A81:B81"/>
    <mergeCell ref="D81:E81"/>
    <mergeCell ref="F81:F82"/>
    <mergeCell ref="H81:H82"/>
    <mergeCell ref="I81:I82"/>
    <mergeCell ref="A86:B86"/>
    <mergeCell ref="D86:E86"/>
    <mergeCell ref="F86:F87"/>
    <mergeCell ref="H86:H87"/>
    <mergeCell ref="I86:I87"/>
    <mergeCell ref="A91:B91"/>
    <mergeCell ref="D91:E91"/>
    <mergeCell ref="F91:F92"/>
    <mergeCell ref="H91:H92"/>
    <mergeCell ref="I91:I92"/>
    <mergeCell ref="A96:B96"/>
    <mergeCell ref="D96:E96"/>
    <mergeCell ref="F96:F97"/>
    <mergeCell ref="H96:H97"/>
    <mergeCell ref="I96:I97"/>
    <mergeCell ref="A101:B101"/>
    <mergeCell ref="D101:E101"/>
    <mergeCell ref="F101:F102"/>
    <mergeCell ref="H101:H102"/>
    <mergeCell ref="I101:I102"/>
    <mergeCell ref="A106:B106"/>
    <mergeCell ref="D106:E106"/>
    <mergeCell ref="F106:F107"/>
    <mergeCell ref="H106:H107"/>
    <mergeCell ref="I106:I107"/>
    <mergeCell ref="A111:B111"/>
    <mergeCell ref="D111:E111"/>
    <mergeCell ref="F111:F112"/>
    <mergeCell ref="H111:H112"/>
    <mergeCell ref="I111:I112"/>
    <mergeCell ref="A116:B116"/>
    <mergeCell ref="D116:E116"/>
    <mergeCell ref="F116:F117"/>
    <mergeCell ref="H116:H117"/>
    <mergeCell ref="I116:I117"/>
    <mergeCell ref="A121:B121"/>
    <mergeCell ref="D121:E121"/>
    <mergeCell ref="F121:F122"/>
    <mergeCell ref="H121:H122"/>
    <mergeCell ref="I121:I122"/>
    <mergeCell ref="A126:B126"/>
    <mergeCell ref="D126:E126"/>
    <mergeCell ref="F126:F127"/>
    <mergeCell ref="H126:H127"/>
    <mergeCell ref="I126:I127"/>
    <mergeCell ref="A131:B131"/>
    <mergeCell ref="D131:E131"/>
    <mergeCell ref="F131:F132"/>
    <mergeCell ref="H131:H132"/>
    <mergeCell ref="I131:I132"/>
    <mergeCell ref="A136:B136"/>
    <mergeCell ref="D136:E136"/>
    <mergeCell ref="F136:F137"/>
    <mergeCell ref="H136:H137"/>
    <mergeCell ref="I136:I137"/>
    <mergeCell ref="A141:B141"/>
    <mergeCell ref="D141:E141"/>
    <mergeCell ref="F141:F142"/>
    <mergeCell ref="H141:H142"/>
    <mergeCell ref="I141:I142"/>
    <mergeCell ref="A146:B146"/>
    <mergeCell ref="D146:E146"/>
    <mergeCell ref="F146:F147"/>
    <mergeCell ref="H146:H147"/>
    <mergeCell ref="I146:I147"/>
    <mergeCell ref="A151:B151"/>
    <mergeCell ref="D151:E151"/>
    <mergeCell ref="F151:F152"/>
    <mergeCell ref="H151:H152"/>
    <mergeCell ref="I151:I152"/>
    <mergeCell ref="A156:B156"/>
    <mergeCell ref="D156:E156"/>
    <mergeCell ref="F156:F157"/>
    <mergeCell ref="H156:H157"/>
    <mergeCell ref="I156:I157"/>
    <mergeCell ref="A161:B161"/>
    <mergeCell ref="D161:E161"/>
    <mergeCell ref="F161:F162"/>
    <mergeCell ref="H161:H162"/>
    <mergeCell ref="I161:I162"/>
    <mergeCell ref="A166:B166"/>
    <mergeCell ref="D166:E166"/>
    <mergeCell ref="F166:F167"/>
    <mergeCell ref="H166:H167"/>
    <mergeCell ref="I166:I167"/>
    <mergeCell ref="A171:B171"/>
    <mergeCell ref="D171:E171"/>
    <mergeCell ref="F171:F172"/>
    <mergeCell ref="H171:H172"/>
    <mergeCell ref="I171:I172"/>
    <mergeCell ref="A176:B176"/>
    <mergeCell ref="D176:E176"/>
    <mergeCell ref="F176:F177"/>
    <mergeCell ref="H176:H177"/>
    <mergeCell ref="I176:I177"/>
    <mergeCell ref="A181:B181"/>
    <mergeCell ref="D181:E181"/>
    <mergeCell ref="F181:F182"/>
    <mergeCell ref="H181:H182"/>
    <mergeCell ref="I181:I182"/>
    <mergeCell ref="A186:B186"/>
    <mergeCell ref="D186:E186"/>
    <mergeCell ref="F186:F187"/>
    <mergeCell ref="H186:H187"/>
    <mergeCell ref="I186:I187"/>
    <mergeCell ref="A191:B191"/>
    <mergeCell ref="D191:E191"/>
    <mergeCell ref="F191:F192"/>
    <mergeCell ref="H191:H192"/>
    <mergeCell ref="I191:I192"/>
    <mergeCell ref="A196:B196"/>
    <mergeCell ref="D196:E196"/>
    <mergeCell ref="F196:F197"/>
    <mergeCell ref="H196:H197"/>
    <mergeCell ref="I196:I197"/>
    <mergeCell ref="A201:B201"/>
    <mergeCell ref="D201:E201"/>
    <mergeCell ref="F201:F202"/>
    <mergeCell ref="H201:H202"/>
    <mergeCell ref="I201:I202"/>
    <mergeCell ref="A206:B206"/>
    <mergeCell ref="D206:E206"/>
    <mergeCell ref="F206:F207"/>
    <mergeCell ref="H206:H207"/>
    <mergeCell ref="I206:I207"/>
    <mergeCell ref="A211:B211"/>
    <mergeCell ref="D211:E211"/>
    <mergeCell ref="F211:F212"/>
    <mergeCell ref="H211:H212"/>
    <mergeCell ref="I211:I212"/>
    <mergeCell ref="A216:B216"/>
    <mergeCell ref="D216:E216"/>
    <mergeCell ref="F216:F217"/>
    <mergeCell ref="H216:H217"/>
    <mergeCell ref="I216:I217"/>
    <mergeCell ref="A221:B221"/>
    <mergeCell ref="D221:E221"/>
    <mergeCell ref="F221:F222"/>
    <mergeCell ref="H221:H222"/>
    <mergeCell ref="I221:I222"/>
    <mergeCell ref="G216:G217"/>
    <mergeCell ref="A226:B226"/>
    <mergeCell ref="D226:E226"/>
    <mergeCell ref="F226:F227"/>
    <mergeCell ref="H226:H227"/>
    <mergeCell ref="I226:I227"/>
    <mergeCell ref="A231:B231"/>
    <mergeCell ref="D231:E231"/>
    <mergeCell ref="F231:F232"/>
    <mergeCell ref="H231:H232"/>
    <mergeCell ref="I231:I232"/>
    <mergeCell ref="G231:G232"/>
    <mergeCell ref="A236:B236"/>
    <mergeCell ref="D236:E236"/>
    <mergeCell ref="F236:F237"/>
    <mergeCell ref="H236:H237"/>
    <mergeCell ref="I236:I237"/>
    <mergeCell ref="A241:B241"/>
    <mergeCell ref="D241:E241"/>
    <mergeCell ref="F241:F242"/>
    <mergeCell ref="H241:H242"/>
    <mergeCell ref="I241:I242"/>
    <mergeCell ref="A246:B246"/>
    <mergeCell ref="D246:E246"/>
    <mergeCell ref="F246:F247"/>
    <mergeCell ref="H246:H247"/>
    <mergeCell ref="I246:I247"/>
    <mergeCell ref="A251:B251"/>
    <mergeCell ref="D251:E251"/>
    <mergeCell ref="F251:F252"/>
    <mergeCell ref="H251:H252"/>
    <mergeCell ref="I251:I252"/>
    <mergeCell ref="H266:H267"/>
    <mergeCell ref="I266:I267"/>
    <mergeCell ref="A271:B271"/>
    <mergeCell ref="D271:E271"/>
    <mergeCell ref="F271:F272"/>
    <mergeCell ref="H271:H272"/>
    <mergeCell ref="I271:I272"/>
    <mergeCell ref="A256:B256"/>
    <mergeCell ref="D256:E256"/>
    <mergeCell ref="F256:F257"/>
    <mergeCell ref="H256:H257"/>
    <mergeCell ref="I256:I257"/>
    <mergeCell ref="A261:B261"/>
    <mergeCell ref="D261:E261"/>
    <mergeCell ref="F261:F262"/>
    <mergeCell ref="H261:H262"/>
    <mergeCell ref="I261:I262"/>
    <mergeCell ref="A286:B286"/>
    <mergeCell ref="D286:E286"/>
    <mergeCell ref="F286:F287"/>
    <mergeCell ref="H286:H287"/>
    <mergeCell ref="G226:G227"/>
    <mergeCell ref="I286:I287"/>
    <mergeCell ref="A291:B291"/>
    <mergeCell ref="D291:E291"/>
    <mergeCell ref="F291:F292"/>
    <mergeCell ref="H291:H292"/>
    <mergeCell ref="I291:I292"/>
    <mergeCell ref="A276:B276"/>
    <mergeCell ref="D276:E276"/>
    <mergeCell ref="F276:F277"/>
    <mergeCell ref="H276:H277"/>
    <mergeCell ref="I276:I277"/>
    <mergeCell ref="A281:B281"/>
    <mergeCell ref="D281:E281"/>
    <mergeCell ref="F281:F282"/>
    <mergeCell ref="H281:H282"/>
    <mergeCell ref="I281:I282"/>
    <mergeCell ref="A266:B266"/>
    <mergeCell ref="D266:E266"/>
    <mergeCell ref="F266:F267"/>
    <mergeCell ref="A306:B306"/>
    <mergeCell ref="D306:E306"/>
    <mergeCell ref="F306:F307"/>
    <mergeCell ref="H306:H307"/>
    <mergeCell ref="I306:I307"/>
    <mergeCell ref="A296:B296"/>
    <mergeCell ref="D296:E296"/>
    <mergeCell ref="F296:F297"/>
    <mergeCell ref="H296:H297"/>
    <mergeCell ref="I296:I297"/>
    <mergeCell ref="A301:B301"/>
    <mergeCell ref="D301:E301"/>
    <mergeCell ref="F301:F302"/>
    <mergeCell ref="H301:H302"/>
    <mergeCell ref="I301:I302"/>
    <mergeCell ref="G233:G234"/>
    <mergeCell ref="H233:H234"/>
    <mergeCell ref="I233:I234"/>
    <mergeCell ref="G236:G237"/>
    <mergeCell ref="H218:H219"/>
    <mergeCell ref="I218:I219"/>
    <mergeCell ref="G218:G219"/>
    <mergeCell ref="G253:G254"/>
    <mergeCell ref="H253:H254"/>
    <mergeCell ref="I253:I254"/>
    <mergeCell ref="G241:G242"/>
    <mergeCell ref="G243:G244"/>
    <mergeCell ref="H243:H244"/>
    <mergeCell ref="I243:I244"/>
    <mergeCell ref="G238:G239"/>
    <mergeCell ref="H238:H239"/>
    <mergeCell ref="I238:I239"/>
    <mergeCell ref="G246:G247"/>
    <mergeCell ref="G248:G249"/>
    <mergeCell ref="G223:G224"/>
    <mergeCell ref="H223:H224"/>
    <mergeCell ref="I223:I224"/>
    <mergeCell ref="G221:G222"/>
  </mergeCells>
  <phoneticPr fontId="20" type="noConversion"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DEA1-BC7A-4AFB-9D70-437F874516E9}">
  <dimension ref="A1:G7"/>
  <sheetViews>
    <sheetView workbookViewId="0">
      <selection sqref="A1:G7"/>
    </sheetView>
  </sheetViews>
  <sheetFormatPr defaultRowHeight="15" x14ac:dyDescent="0.25"/>
  <cols>
    <col min="1" max="7" width="20.7109375" customWidth="1"/>
  </cols>
  <sheetData>
    <row r="1" spans="1:7" ht="60" customHeight="1" x14ac:dyDescent="0.7">
      <c r="A1" s="631" t="s">
        <v>315</v>
      </c>
      <c r="B1" s="632" t="s">
        <v>104</v>
      </c>
      <c r="C1" s="632" t="s">
        <v>105</v>
      </c>
      <c r="D1" s="632" t="s">
        <v>145</v>
      </c>
      <c r="E1" s="632" t="s">
        <v>106</v>
      </c>
      <c r="F1" s="632" t="s">
        <v>107</v>
      </c>
      <c r="G1" s="633" t="s">
        <v>316</v>
      </c>
    </row>
    <row r="2" spans="1:7" ht="60" customHeight="1" x14ac:dyDescent="0.7">
      <c r="A2" s="800" t="s">
        <v>650</v>
      </c>
      <c r="B2" s="801"/>
      <c r="C2" s="801"/>
      <c r="D2" s="801"/>
      <c r="E2" s="801"/>
      <c r="F2" s="628">
        <v>1</v>
      </c>
      <c r="G2" s="634">
        <v>2</v>
      </c>
    </row>
    <row r="3" spans="1:7" ht="60" customHeight="1" x14ac:dyDescent="0.25">
      <c r="A3" s="635">
        <v>3</v>
      </c>
      <c r="B3" s="629">
        <v>4</v>
      </c>
      <c r="C3" s="629">
        <v>5</v>
      </c>
      <c r="D3" s="629">
        <v>6</v>
      </c>
      <c r="E3" s="629" t="s">
        <v>644</v>
      </c>
      <c r="F3" s="629" t="s">
        <v>645</v>
      </c>
      <c r="G3" s="636">
        <v>9</v>
      </c>
    </row>
    <row r="4" spans="1:7" ht="60" customHeight="1" x14ac:dyDescent="0.25">
      <c r="A4" s="635">
        <v>10</v>
      </c>
      <c r="B4" s="629" t="s">
        <v>646</v>
      </c>
      <c r="C4" s="629" t="s">
        <v>647</v>
      </c>
      <c r="D4" s="630" t="s">
        <v>648</v>
      </c>
      <c r="E4" s="629" t="s">
        <v>649</v>
      </c>
      <c r="F4" s="629">
        <v>15</v>
      </c>
      <c r="G4" s="636" t="s">
        <v>649</v>
      </c>
    </row>
    <row r="5" spans="1:7" ht="60" customHeight="1" x14ac:dyDescent="0.25">
      <c r="A5" s="635">
        <v>17</v>
      </c>
      <c r="B5" s="629" t="s">
        <v>649</v>
      </c>
      <c r="C5" s="629">
        <v>19</v>
      </c>
      <c r="D5" s="629" t="s">
        <v>649</v>
      </c>
      <c r="E5" s="629">
        <v>21</v>
      </c>
      <c r="F5" s="629" t="s">
        <v>649</v>
      </c>
      <c r="G5" s="636">
        <v>23</v>
      </c>
    </row>
    <row r="6" spans="1:7" ht="60" customHeight="1" x14ac:dyDescent="0.25">
      <c r="A6" s="635" t="s">
        <v>649</v>
      </c>
      <c r="B6" s="629">
        <v>25</v>
      </c>
      <c r="C6" s="629" t="s">
        <v>649</v>
      </c>
      <c r="D6" s="629">
        <v>27</v>
      </c>
      <c r="E6" s="629" t="s">
        <v>649</v>
      </c>
      <c r="F6" s="629">
        <v>29</v>
      </c>
      <c r="G6" s="636" t="s">
        <v>649</v>
      </c>
    </row>
    <row r="7" spans="1:7" ht="67.5" customHeight="1" thickBot="1" x14ac:dyDescent="0.3">
      <c r="A7" s="637">
        <v>31</v>
      </c>
      <c r="B7" s="638"/>
      <c r="C7" s="639"/>
      <c r="D7" s="639"/>
      <c r="E7" s="639"/>
      <c r="F7" s="639"/>
      <c r="G7" s="640"/>
    </row>
  </sheetData>
  <mergeCells count="1">
    <mergeCell ref="A2:E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AB9B1-5375-4E93-85EC-C34F7C14815A}">
  <dimension ref="A1:N25"/>
  <sheetViews>
    <sheetView workbookViewId="0">
      <selection activeCell="L13" sqref="L13:N25"/>
    </sheetView>
  </sheetViews>
  <sheetFormatPr defaultRowHeight="15" x14ac:dyDescent="0.25"/>
  <cols>
    <col min="1" max="1" width="12.5703125" customWidth="1"/>
    <col min="12" max="12" width="12.85546875" customWidth="1"/>
    <col min="13" max="13" width="16.5703125" customWidth="1"/>
    <col min="14" max="14" width="23.140625" customWidth="1"/>
  </cols>
  <sheetData>
    <row r="1" spans="1:14" x14ac:dyDescent="0.25">
      <c r="A1" s="677" t="s">
        <v>97</v>
      </c>
      <c r="B1" s="677"/>
      <c r="C1" s="677"/>
    </row>
    <row r="2" spans="1:14" x14ac:dyDescent="0.25">
      <c r="A2" s="123" t="s">
        <v>31</v>
      </c>
      <c r="B2" s="178">
        <v>45020</v>
      </c>
      <c r="C2" s="178">
        <v>45020</v>
      </c>
    </row>
    <row r="3" spans="1:14" x14ac:dyDescent="0.25">
      <c r="A3" s="123" t="s">
        <v>98</v>
      </c>
      <c r="B3" s="179">
        <v>0.99652777777777779</v>
      </c>
      <c r="C3" s="179">
        <v>0.99930555555555556</v>
      </c>
    </row>
    <row r="4" spans="1:14" x14ac:dyDescent="0.25">
      <c r="A4" s="123" t="s">
        <v>99</v>
      </c>
      <c r="B4" s="123">
        <v>2</v>
      </c>
      <c r="C4" s="123">
        <v>4</v>
      </c>
    </row>
    <row r="5" spans="1:14" x14ac:dyDescent="0.25">
      <c r="A5" s="123" t="s">
        <v>100</v>
      </c>
      <c r="B5" s="123">
        <v>117</v>
      </c>
      <c r="C5" s="123">
        <v>96</v>
      </c>
    </row>
    <row r="12" spans="1:14" ht="15.75" thickBot="1" x14ac:dyDescent="0.3"/>
    <row r="13" spans="1:14" x14ac:dyDescent="0.25">
      <c r="L13" s="802" t="s">
        <v>468</v>
      </c>
      <c r="M13" s="803"/>
      <c r="N13" s="804"/>
    </row>
    <row r="14" spans="1:14" x14ac:dyDescent="0.25">
      <c r="L14" s="348" t="s">
        <v>466</v>
      </c>
      <c r="M14" s="149" t="s">
        <v>154</v>
      </c>
      <c r="N14" s="456" t="s">
        <v>467</v>
      </c>
    </row>
    <row r="15" spans="1:14" x14ac:dyDescent="0.25">
      <c r="L15" s="457">
        <v>44927</v>
      </c>
      <c r="M15" s="453">
        <v>11215.647000000001</v>
      </c>
      <c r="N15" s="458">
        <v>62818.19</v>
      </c>
    </row>
    <row r="16" spans="1:14" x14ac:dyDescent="0.25">
      <c r="L16" s="457">
        <v>44958</v>
      </c>
      <c r="M16" s="454">
        <v>13151.842000000001</v>
      </c>
      <c r="N16" s="458">
        <v>73207.8</v>
      </c>
    </row>
    <row r="17" spans="12:14" x14ac:dyDescent="0.25">
      <c r="L17" s="457">
        <v>44986</v>
      </c>
      <c r="M17" s="454">
        <v>13240.733</v>
      </c>
      <c r="N17" s="458">
        <v>71116.78</v>
      </c>
    </row>
    <row r="18" spans="12:14" x14ac:dyDescent="0.25">
      <c r="L18" s="457">
        <v>45017</v>
      </c>
      <c r="M18" s="454">
        <v>10281.629999999999</v>
      </c>
      <c r="N18" s="458">
        <v>54080.5</v>
      </c>
    </row>
    <row r="19" spans="12:14" x14ac:dyDescent="0.25">
      <c r="L19" s="457">
        <v>45047</v>
      </c>
      <c r="M19" s="454">
        <v>16901.108</v>
      </c>
      <c r="N19" s="458">
        <v>84664.86</v>
      </c>
    </row>
    <row r="20" spans="12:14" x14ac:dyDescent="0.25">
      <c r="L20" s="457">
        <v>45078</v>
      </c>
      <c r="M20" s="455">
        <v>19518.79</v>
      </c>
      <c r="N20" s="459">
        <v>93494.67</v>
      </c>
    </row>
    <row r="21" spans="12:14" x14ac:dyDescent="0.25">
      <c r="L21" s="457">
        <v>45108</v>
      </c>
      <c r="M21" s="455">
        <v>19211.98</v>
      </c>
      <c r="N21" s="459">
        <v>91445.6</v>
      </c>
    </row>
    <row r="22" spans="12:14" x14ac:dyDescent="0.25">
      <c r="L22" s="457">
        <v>45139</v>
      </c>
      <c r="M22" s="455">
        <v>13085.3</v>
      </c>
      <c r="N22" s="459">
        <v>66293.820000000007</v>
      </c>
    </row>
    <row r="23" spans="12:14" x14ac:dyDescent="0.25">
      <c r="L23" s="457">
        <v>45170</v>
      </c>
      <c r="M23" s="455">
        <v>13448.898999999999</v>
      </c>
      <c r="N23" s="459">
        <v>73621.78</v>
      </c>
    </row>
    <row r="24" spans="12:14" x14ac:dyDescent="0.25">
      <c r="L24" s="457">
        <v>45200</v>
      </c>
      <c r="M24" s="455">
        <v>18686.386999999999</v>
      </c>
      <c r="N24" s="459">
        <v>102793.48</v>
      </c>
    </row>
    <row r="25" spans="12:14" ht="15.75" thickBot="1" x14ac:dyDescent="0.3">
      <c r="L25" s="460">
        <v>45231</v>
      </c>
      <c r="M25" s="461">
        <v>15443.839</v>
      </c>
      <c r="N25" s="462">
        <v>84138.71</v>
      </c>
    </row>
  </sheetData>
  <mergeCells count="2">
    <mergeCell ref="A1:C1"/>
    <mergeCell ref="L13:N1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6228E-2DE0-4F74-BC69-6A28B26CFB11}">
  <dimension ref="A1:AH115"/>
  <sheetViews>
    <sheetView topLeftCell="A16" workbookViewId="0">
      <selection activeCell="S86" sqref="S86"/>
    </sheetView>
  </sheetViews>
  <sheetFormatPr defaultRowHeight="15" x14ac:dyDescent="0.25"/>
  <cols>
    <col min="1" max="1" width="20.42578125" customWidth="1"/>
    <col min="2" max="13" width="4.7109375" customWidth="1"/>
    <col min="14" max="14" width="4.7109375" style="272" customWidth="1"/>
    <col min="15" max="32" width="4.7109375" customWidth="1"/>
  </cols>
  <sheetData>
    <row r="1" spans="1:34" x14ac:dyDescent="0.25">
      <c r="A1" s="651" t="s">
        <v>74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64"/>
    </row>
    <row r="2" spans="1:34" s="133" customFormat="1" ht="15.75" x14ac:dyDescent="0.25">
      <c r="A2" s="180" t="s">
        <v>63</v>
      </c>
      <c r="B2" s="147" t="s">
        <v>76</v>
      </c>
      <c r="C2" s="146" t="s">
        <v>77</v>
      </c>
      <c r="D2" s="148" t="s">
        <v>76</v>
      </c>
      <c r="E2" s="148" t="s">
        <v>78</v>
      </c>
      <c r="F2" s="148" t="s">
        <v>79</v>
      </c>
      <c r="G2" s="148" t="s">
        <v>79</v>
      </c>
      <c r="H2" s="148" t="s">
        <v>76</v>
      </c>
      <c r="I2" s="148" t="s">
        <v>76</v>
      </c>
      <c r="J2" s="146" t="s">
        <v>77</v>
      </c>
      <c r="K2" s="148" t="s">
        <v>76</v>
      </c>
      <c r="L2" s="148" t="s">
        <v>78</v>
      </c>
      <c r="M2" s="171" t="s">
        <v>79</v>
      </c>
      <c r="N2" s="146" t="s">
        <v>79</v>
      </c>
      <c r="O2" s="148" t="s">
        <v>76</v>
      </c>
      <c r="P2" s="148" t="s">
        <v>76</v>
      </c>
      <c r="Q2" s="146" t="s">
        <v>77</v>
      </c>
      <c r="R2" s="148" t="s">
        <v>76</v>
      </c>
      <c r="S2" s="148" t="s">
        <v>78</v>
      </c>
      <c r="T2" s="171" t="s">
        <v>79</v>
      </c>
      <c r="U2" s="148" t="s">
        <v>79</v>
      </c>
      <c r="V2" s="148" t="s">
        <v>76</v>
      </c>
      <c r="W2" s="148" t="s">
        <v>76</v>
      </c>
      <c r="X2" s="146" t="s">
        <v>77</v>
      </c>
      <c r="Y2" s="148" t="s">
        <v>76</v>
      </c>
      <c r="Z2" s="148" t="s">
        <v>78</v>
      </c>
      <c r="AA2" s="148" t="s">
        <v>79</v>
      </c>
      <c r="AB2" s="148" t="s">
        <v>79</v>
      </c>
      <c r="AC2" s="148" t="s">
        <v>76</v>
      </c>
      <c r="AD2" s="148" t="s">
        <v>76</v>
      </c>
      <c r="AE2" s="146" t="s">
        <v>77</v>
      </c>
      <c r="AF2" s="148"/>
      <c r="AG2" s="146"/>
      <c r="AH2" s="140" t="s">
        <v>77</v>
      </c>
    </row>
    <row r="3" spans="1:34" ht="15.75" x14ac:dyDescent="0.25">
      <c r="A3" s="180" t="s">
        <v>101</v>
      </c>
      <c r="B3" s="143">
        <v>1</v>
      </c>
      <c r="C3" s="144">
        <v>2</v>
      </c>
      <c r="D3" s="143">
        <v>3</v>
      </c>
      <c r="E3" s="143">
        <v>4</v>
      </c>
      <c r="F3" s="170">
        <v>5</v>
      </c>
      <c r="G3" s="143">
        <v>6</v>
      </c>
      <c r="H3" s="143">
        <v>7</v>
      </c>
      <c r="I3" s="143">
        <v>8</v>
      </c>
      <c r="J3" s="144">
        <v>9</v>
      </c>
      <c r="K3" s="143">
        <v>10</v>
      </c>
      <c r="L3" s="143">
        <v>11</v>
      </c>
      <c r="M3" s="143">
        <v>12</v>
      </c>
      <c r="N3" s="144">
        <v>13</v>
      </c>
      <c r="O3" s="143">
        <v>14</v>
      </c>
      <c r="P3" s="143">
        <v>15</v>
      </c>
      <c r="Q3" s="144">
        <v>16</v>
      </c>
      <c r="R3" s="143">
        <v>17</v>
      </c>
      <c r="S3" s="143">
        <v>18</v>
      </c>
      <c r="T3" s="143">
        <v>19</v>
      </c>
      <c r="U3" s="143">
        <v>20</v>
      </c>
      <c r="V3" s="143">
        <v>21</v>
      </c>
      <c r="W3" s="143">
        <v>22</v>
      </c>
      <c r="X3" s="144">
        <v>23</v>
      </c>
      <c r="Y3" s="143">
        <v>24</v>
      </c>
      <c r="Z3" s="143">
        <v>25</v>
      </c>
      <c r="AA3" s="170">
        <v>26</v>
      </c>
      <c r="AB3" s="143">
        <v>27</v>
      </c>
      <c r="AC3" s="143">
        <v>28</v>
      </c>
      <c r="AD3" s="143">
        <v>29</v>
      </c>
      <c r="AE3" s="144">
        <v>30</v>
      </c>
      <c r="AF3" s="145"/>
    </row>
    <row r="4" spans="1:34" ht="18.75" x14ac:dyDescent="0.3">
      <c r="A4" s="181" t="s">
        <v>64</v>
      </c>
      <c r="B4" s="164"/>
      <c r="C4" s="165"/>
      <c r="D4" s="164"/>
      <c r="E4" s="164" t="s">
        <v>75</v>
      </c>
      <c r="F4" s="164"/>
      <c r="G4" s="164"/>
      <c r="H4" s="164"/>
      <c r="I4" s="164"/>
      <c r="J4" s="165"/>
      <c r="K4" s="164"/>
      <c r="L4" s="164" t="s">
        <v>75</v>
      </c>
      <c r="M4" s="172"/>
      <c r="N4" s="165"/>
      <c r="O4" s="164"/>
      <c r="P4" s="164"/>
      <c r="Q4" s="165" t="s">
        <v>75</v>
      </c>
      <c r="R4" s="164"/>
      <c r="S4" s="164" t="s">
        <v>75</v>
      </c>
      <c r="T4" s="172"/>
      <c r="U4" s="164"/>
      <c r="V4" s="164"/>
      <c r="W4" s="164"/>
      <c r="X4" s="165"/>
      <c r="Y4" s="164"/>
      <c r="Z4" s="164" t="s">
        <v>75</v>
      </c>
      <c r="AA4" s="164"/>
      <c r="AB4" s="164"/>
      <c r="AC4" s="164"/>
      <c r="AD4" s="164"/>
      <c r="AE4" s="165"/>
      <c r="AF4" s="166"/>
    </row>
    <row r="5" spans="1:34" ht="18.75" x14ac:dyDescent="0.3">
      <c r="A5" s="181" t="s">
        <v>65</v>
      </c>
      <c r="B5" s="167"/>
      <c r="C5" s="168"/>
      <c r="D5" s="167"/>
      <c r="E5" s="167"/>
      <c r="F5" s="167" t="s">
        <v>75</v>
      </c>
      <c r="G5" s="167"/>
      <c r="H5" s="167"/>
      <c r="I5" s="167"/>
      <c r="J5" s="168" t="s">
        <v>75</v>
      </c>
      <c r="K5" s="167"/>
      <c r="L5" s="167"/>
      <c r="M5" s="173" t="s">
        <v>75</v>
      </c>
      <c r="N5" s="168"/>
      <c r="O5" s="167"/>
      <c r="P5" s="167"/>
      <c r="Q5" s="168"/>
      <c r="R5" s="167"/>
      <c r="S5" s="167"/>
      <c r="T5" s="173" t="s">
        <v>75</v>
      </c>
      <c r="U5" s="167"/>
      <c r="V5" s="167"/>
      <c r="W5" s="167"/>
      <c r="X5" s="168"/>
      <c r="Y5" s="167"/>
      <c r="Z5" s="167"/>
      <c r="AA5" s="167" t="s">
        <v>75</v>
      </c>
      <c r="AB5" s="167"/>
      <c r="AC5" s="167"/>
      <c r="AD5" s="167"/>
      <c r="AE5" s="168"/>
      <c r="AF5" s="169"/>
    </row>
    <row r="6" spans="1:34" ht="18.75" x14ac:dyDescent="0.3">
      <c r="A6" s="181" t="s">
        <v>66</v>
      </c>
      <c r="B6" s="164"/>
      <c r="C6" s="165" t="s">
        <v>75</v>
      </c>
      <c r="D6" s="164"/>
      <c r="E6" s="164"/>
      <c r="F6" s="164"/>
      <c r="G6" s="164" t="s">
        <v>75</v>
      </c>
      <c r="H6" s="164"/>
      <c r="I6" s="164"/>
      <c r="J6" s="165"/>
      <c r="K6" s="164"/>
      <c r="L6" s="164"/>
      <c r="M6" s="172"/>
      <c r="N6" s="165" t="s">
        <v>75</v>
      </c>
      <c r="O6" s="164"/>
      <c r="P6" s="164"/>
      <c r="Q6" s="165"/>
      <c r="R6" s="164"/>
      <c r="S6" s="164"/>
      <c r="T6" s="172"/>
      <c r="U6" s="164" t="s">
        <v>75</v>
      </c>
      <c r="V6" s="164"/>
      <c r="W6" s="164"/>
      <c r="X6" s="165"/>
      <c r="Y6" s="164"/>
      <c r="Z6" s="164"/>
      <c r="AA6" s="164"/>
      <c r="AB6" s="164" t="s">
        <v>75</v>
      </c>
      <c r="AC6" s="164"/>
      <c r="AD6" s="164"/>
      <c r="AE6" s="165"/>
      <c r="AF6" s="166"/>
    </row>
    <row r="7" spans="1:34" ht="18.75" x14ac:dyDescent="0.3">
      <c r="A7" s="181" t="s">
        <v>67</v>
      </c>
      <c r="B7" s="167"/>
      <c r="C7" s="168" t="s">
        <v>75</v>
      </c>
      <c r="D7" s="167"/>
      <c r="E7" s="167"/>
      <c r="F7" s="167"/>
      <c r="G7" s="167"/>
      <c r="H7" s="167"/>
      <c r="I7" s="167"/>
      <c r="J7" s="168" t="s">
        <v>75</v>
      </c>
      <c r="K7" s="167"/>
      <c r="L7" s="167"/>
      <c r="M7" s="173"/>
      <c r="N7" s="168"/>
      <c r="O7" s="167"/>
      <c r="P7" s="167"/>
      <c r="Q7" s="168" t="s">
        <v>75</v>
      </c>
      <c r="R7" s="167"/>
      <c r="S7" s="167"/>
      <c r="T7" s="173"/>
      <c r="U7" s="167"/>
      <c r="V7" s="167"/>
      <c r="W7" s="167"/>
      <c r="X7" s="168" t="s">
        <v>75</v>
      </c>
      <c r="Y7" s="167"/>
      <c r="Z7" s="167"/>
      <c r="AA7" s="167"/>
      <c r="AB7" s="167"/>
      <c r="AC7" s="167"/>
      <c r="AD7" s="167"/>
      <c r="AE7" s="168" t="s">
        <v>75</v>
      </c>
      <c r="AF7" s="169"/>
    </row>
    <row r="8" spans="1:34" ht="18.75" x14ac:dyDescent="0.3">
      <c r="A8" s="182" t="s">
        <v>68</v>
      </c>
      <c r="B8" s="164"/>
      <c r="C8" s="165"/>
      <c r="D8" s="164"/>
      <c r="E8" s="164"/>
      <c r="F8" s="164"/>
      <c r="G8" s="164" t="s">
        <v>75</v>
      </c>
      <c r="H8" s="164"/>
      <c r="I8" s="164"/>
      <c r="J8" s="165"/>
      <c r="K8" s="164"/>
      <c r="L8" s="164"/>
      <c r="M8" s="172"/>
      <c r="N8" s="165" t="s">
        <v>75</v>
      </c>
      <c r="O8" s="164"/>
      <c r="P8" s="164"/>
      <c r="Q8" s="165"/>
      <c r="R8" s="164"/>
      <c r="S8" s="164"/>
      <c r="T8" s="172"/>
      <c r="U8" s="164" t="s">
        <v>75</v>
      </c>
      <c r="V8" s="164"/>
      <c r="W8" s="164"/>
      <c r="X8" s="165"/>
      <c r="Y8" s="164"/>
      <c r="Z8" s="164"/>
      <c r="AA8" s="164"/>
      <c r="AB8" s="164" t="s">
        <v>75</v>
      </c>
      <c r="AC8" s="164"/>
      <c r="AD8" s="164"/>
      <c r="AE8" s="165" t="s">
        <v>75</v>
      </c>
      <c r="AF8" s="166"/>
    </row>
    <row r="9" spans="1:34" ht="18.75" x14ac:dyDescent="0.3">
      <c r="A9" s="181" t="s">
        <v>69</v>
      </c>
      <c r="B9" s="167"/>
      <c r="C9" s="168"/>
      <c r="D9" s="167"/>
      <c r="E9" s="167" t="s">
        <v>75</v>
      </c>
      <c r="F9" s="167"/>
      <c r="G9" s="167"/>
      <c r="H9" s="167"/>
      <c r="I9" s="167"/>
      <c r="J9" s="168" t="s">
        <v>75</v>
      </c>
      <c r="K9" s="167"/>
      <c r="L9" s="167" t="s">
        <v>75</v>
      </c>
      <c r="M9" s="173"/>
      <c r="N9" s="168"/>
      <c r="O9" s="167"/>
      <c r="P9" s="167"/>
      <c r="Q9" s="168"/>
      <c r="R9" s="167"/>
      <c r="S9" s="167" t="s">
        <v>75</v>
      </c>
      <c r="T9" s="173"/>
      <c r="U9" s="167"/>
      <c r="V9" s="167"/>
      <c r="W9" s="167"/>
      <c r="X9" s="168"/>
      <c r="Y9" s="167"/>
      <c r="Z9" s="167" t="s">
        <v>75</v>
      </c>
      <c r="AA9" s="167"/>
      <c r="AB9" s="167"/>
      <c r="AC9" s="167"/>
      <c r="AD9" s="167"/>
      <c r="AE9" s="168"/>
      <c r="AF9" s="169"/>
    </row>
    <row r="10" spans="1:34" ht="18.75" x14ac:dyDescent="0.3">
      <c r="A10" s="181" t="s">
        <v>70</v>
      </c>
      <c r="B10" s="164"/>
      <c r="C10" s="165" t="s">
        <v>75</v>
      </c>
      <c r="D10" s="164"/>
      <c r="E10" s="164" t="s">
        <v>75</v>
      </c>
      <c r="F10" s="164"/>
      <c r="G10" s="164"/>
      <c r="H10" s="164" t="s">
        <v>75</v>
      </c>
      <c r="I10" s="164"/>
      <c r="J10" s="165"/>
      <c r="K10" s="164"/>
      <c r="L10" s="164" t="s">
        <v>75</v>
      </c>
      <c r="M10" s="172"/>
      <c r="N10" s="165"/>
      <c r="O10" s="164"/>
      <c r="P10" s="164"/>
      <c r="Q10" s="165"/>
      <c r="R10" s="164"/>
      <c r="S10" s="164" t="s">
        <v>75</v>
      </c>
      <c r="T10" s="172"/>
      <c r="U10" s="164"/>
      <c r="V10" s="164"/>
      <c r="W10" s="164"/>
      <c r="X10" s="165"/>
      <c r="Y10" s="164"/>
      <c r="Z10" s="164" t="s">
        <v>75</v>
      </c>
      <c r="AA10" s="164"/>
      <c r="AB10" s="164"/>
      <c r="AC10" s="164"/>
      <c r="AD10" s="164"/>
      <c r="AE10" s="165"/>
      <c r="AF10" s="166"/>
    </row>
    <row r="11" spans="1:34" ht="18.75" x14ac:dyDescent="0.3">
      <c r="A11" s="181" t="s">
        <v>71</v>
      </c>
      <c r="B11" s="167"/>
      <c r="C11" s="168"/>
      <c r="D11" s="167"/>
      <c r="E11" s="167"/>
      <c r="F11" s="167" t="s">
        <v>75</v>
      </c>
      <c r="G11" s="167"/>
      <c r="H11" s="167"/>
      <c r="I11" s="167"/>
      <c r="J11" s="168"/>
      <c r="K11" s="167"/>
      <c r="L11" s="167"/>
      <c r="M11" s="173" t="s">
        <v>75</v>
      </c>
      <c r="N11" s="168"/>
      <c r="O11" s="167"/>
      <c r="P11" s="167"/>
      <c r="Q11" s="168"/>
      <c r="R11" s="167"/>
      <c r="S11" s="167"/>
      <c r="T11" s="173" t="s">
        <v>75</v>
      </c>
      <c r="U11" s="167"/>
      <c r="V11" s="167"/>
      <c r="W11" s="167"/>
      <c r="X11" s="168"/>
      <c r="Y11" s="167"/>
      <c r="Z11" s="167"/>
      <c r="AA11" s="167" t="s">
        <v>75</v>
      </c>
      <c r="AB11" s="167"/>
      <c r="AC11" s="167"/>
      <c r="AD11" s="167"/>
      <c r="AE11" s="168" t="s">
        <v>75</v>
      </c>
      <c r="AF11" s="169"/>
    </row>
    <row r="12" spans="1:34" ht="18.75" x14ac:dyDescent="0.3">
      <c r="A12" s="181" t="s">
        <v>72</v>
      </c>
      <c r="B12" s="164"/>
      <c r="C12" s="165"/>
      <c r="D12" s="164" t="s">
        <v>75</v>
      </c>
      <c r="E12" s="164"/>
      <c r="F12" s="164"/>
      <c r="G12" s="164"/>
      <c r="H12" s="164"/>
      <c r="I12" s="164"/>
      <c r="J12" s="165" t="s">
        <v>75</v>
      </c>
      <c r="K12" s="164" t="s">
        <v>75</v>
      </c>
      <c r="L12" s="164"/>
      <c r="M12" s="172"/>
      <c r="N12" s="165"/>
      <c r="O12" s="164"/>
      <c r="P12" s="164"/>
      <c r="Q12" s="165"/>
      <c r="R12" s="164" t="s">
        <v>75</v>
      </c>
      <c r="S12" s="164"/>
      <c r="T12" s="172"/>
      <c r="U12" s="164"/>
      <c r="V12" s="164"/>
      <c r="W12" s="164"/>
      <c r="X12" s="165"/>
      <c r="Y12" s="164" t="s">
        <v>75</v>
      </c>
      <c r="Z12" s="164"/>
      <c r="AA12" s="164"/>
      <c r="AB12" s="164"/>
      <c r="AC12" s="164"/>
      <c r="AD12" s="164"/>
      <c r="AE12" s="165"/>
      <c r="AF12" s="166"/>
    </row>
    <row r="13" spans="1:34" ht="18.75" x14ac:dyDescent="0.3">
      <c r="A13" s="181" t="s">
        <v>109</v>
      </c>
      <c r="B13" s="167"/>
      <c r="C13" s="168"/>
      <c r="D13" s="167"/>
      <c r="E13" s="167" t="s">
        <v>75</v>
      </c>
      <c r="F13" s="167"/>
      <c r="G13" s="167"/>
      <c r="H13" s="167"/>
      <c r="I13" s="167"/>
      <c r="J13" s="168"/>
      <c r="K13" s="167"/>
      <c r="L13" s="167"/>
      <c r="M13" s="173"/>
      <c r="N13" s="168"/>
      <c r="O13" s="167"/>
      <c r="P13" s="167"/>
      <c r="Q13" s="168"/>
      <c r="R13" s="167"/>
      <c r="S13" s="167"/>
      <c r="T13" s="173"/>
      <c r="U13" s="167"/>
      <c r="V13" s="167"/>
      <c r="W13" s="167"/>
      <c r="X13" s="168"/>
      <c r="Y13" s="167"/>
      <c r="Z13" s="167"/>
      <c r="AA13" s="167"/>
      <c r="AB13" s="167"/>
      <c r="AC13" s="167"/>
      <c r="AD13" s="167"/>
      <c r="AE13" s="168"/>
      <c r="AF13" s="169"/>
    </row>
    <row r="14" spans="1:34" ht="19.5" thickBot="1" x14ac:dyDescent="0.35">
      <c r="A14" s="181" t="s">
        <v>110</v>
      </c>
      <c r="B14" s="174"/>
      <c r="C14" s="175"/>
      <c r="D14" s="174"/>
      <c r="E14" s="174"/>
      <c r="F14" s="174" t="s">
        <v>75</v>
      </c>
      <c r="G14" s="174"/>
      <c r="H14" s="174"/>
      <c r="I14" s="174"/>
      <c r="J14" s="175"/>
      <c r="K14" s="174"/>
      <c r="L14" s="174"/>
      <c r="M14" s="176"/>
      <c r="N14" s="175"/>
      <c r="O14" s="174"/>
      <c r="P14" s="174"/>
      <c r="Q14" s="175"/>
      <c r="R14" s="174"/>
      <c r="S14" s="174"/>
      <c r="T14" s="176"/>
      <c r="U14" s="174"/>
      <c r="V14" s="174"/>
      <c r="W14" s="174"/>
      <c r="X14" s="175"/>
      <c r="Y14" s="174"/>
      <c r="Z14" s="174"/>
      <c r="AA14" s="174"/>
      <c r="AB14" s="174"/>
      <c r="AC14" s="174"/>
      <c r="AD14" s="174"/>
      <c r="AE14" s="175"/>
      <c r="AF14" s="177"/>
    </row>
    <row r="18" spans="1:32" ht="15.75" x14ac:dyDescent="0.25">
      <c r="A18" s="138" t="s">
        <v>63</v>
      </c>
      <c r="B18" s="17" t="s">
        <v>76</v>
      </c>
      <c r="C18" s="144" t="s">
        <v>77</v>
      </c>
      <c r="D18" s="17" t="s">
        <v>76</v>
      </c>
      <c r="E18" s="17" t="s">
        <v>78</v>
      </c>
      <c r="F18" s="17" t="s">
        <v>79</v>
      </c>
      <c r="G18" s="17" t="s">
        <v>79</v>
      </c>
      <c r="H18" s="17" t="s">
        <v>76</v>
      </c>
      <c r="I18" s="17" t="s">
        <v>76</v>
      </c>
      <c r="J18" s="144" t="s">
        <v>77</v>
      </c>
      <c r="K18" s="17" t="s">
        <v>76</v>
      </c>
      <c r="L18" s="17" t="s">
        <v>78</v>
      </c>
      <c r="M18" s="17" t="s">
        <v>79</v>
      </c>
      <c r="N18" s="144" t="s">
        <v>79</v>
      </c>
      <c r="O18" s="17" t="s">
        <v>76</v>
      </c>
      <c r="P18" s="17" t="s">
        <v>76</v>
      </c>
      <c r="Q18" s="144" t="s">
        <v>77</v>
      </c>
      <c r="R18" s="17" t="s">
        <v>76</v>
      </c>
      <c r="S18" s="17" t="s">
        <v>78</v>
      </c>
      <c r="T18" s="17" t="s">
        <v>79</v>
      </c>
      <c r="U18" s="17" t="s">
        <v>79</v>
      </c>
      <c r="V18" s="17" t="s">
        <v>76</v>
      </c>
      <c r="W18" s="17" t="s">
        <v>76</v>
      </c>
      <c r="X18" s="144" t="s">
        <v>77</v>
      </c>
      <c r="Y18" s="17" t="s">
        <v>76</v>
      </c>
      <c r="Z18" s="17" t="s">
        <v>78</v>
      </c>
      <c r="AA18" s="17" t="s">
        <v>79</v>
      </c>
      <c r="AB18" s="17" t="s">
        <v>79</v>
      </c>
      <c r="AC18" s="17" t="s">
        <v>76</v>
      </c>
      <c r="AD18" s="17" t="s">
        <v>76</v>
      </c>
      <c r="AE18" s="144" t="s">
        <v>77</v>
      </c>
      <c r="AF18" s="17" t="s">
        <v>76</v>
      </c>
    </row>
    <row r="19" spans="1:32" ht="15.75" x14ac:dyDescent="0.25">
      <c r="A19" s="137" t="s">
        <v>73</v>
      </c>
      <c r="B19" s="143">
        <v>1</v>
      </c>
      <c r="C19" s="144">
        <v>2</v>
      </c>
      <c r="D19" s="143">
        <v>3</v>
      </c>
      <c r="E19" s="143">
        <v>4</v>
      </c>
      <c r="F19" s="143">
        <v>5</v>
      </c>
      <c r="G19" s="143">
        <v>6</v>
      </c>
      <c r="H19" s="143">
        <v>7</v>
      </c>
      <c r="I19" s="143">
        <v>8</v>
      </c>
      <c r="J19" s="144">
        <v>9</v>
      </c>
      <c r="K19" s="143">
        <v>10</v>
      </c>
      <c r="L19" s="143">
        <v>11</v>
      </c>
      <c r="M19" s="143">
        <v>12</v>
      </c>
      <c r="N19" s="144">
        <v>13</v>
      </c>
      <c r="O19" s="143">
        <v>14</v>
      </c>
      <c r="P19" s="143">
        <v>15</v>
      </c>
      <c r="Q19" s="144">
        <v>16</v>
      </c>
      <c r="R19" s="143">
        <v>17</v>
      </c>
      <c r="S19" s="143">
        <v>18</v>
      </c>
      <c r="T19" s="143">
        <v>19</v>
      </c>
      <c r="U19" s="143">
        <v>20</v>
      </c>
      <c r="V19" s="143">
        <v>21</v>
      </c>
      <c r="W19" s="143">
        <v>22</v>
      </c>
      <c r="X19" s="144">
        <v>23</v>
      </c>
      <c r="Y19" s="143">
        <v>24</v>
      </c>
      <c r="Z19" s="143">
        <v>25</v>
      </c>
      <c r="AA19" s="143">
        <v>26</v>
      </c>
      <c r="AB19" s="143">
        <v>27</v>
      </c>
      <c r="AC19" s="143">
        <v>28</v>
      </c>
      <c r="AD19" s="143">
        <v>29</v>
      </c>
      <c r="AE19" s="144">
        <v>30</v>
      </c>
      <c r="AF19" s="145">
        <v>31</v>
      </c>
    </row>
    <row r="20" spans="1:32" ht="18.75" x14ac:dyDescent="0.3">
      <c r="A20" s="139" t="s">
        <v>64</v>
      </c>
      <c r="B20" s="164"/>
      <c r="C20" s="165"/>
      <c r="D20" s="164"/>
      <c r="E20" s="164" t="s">
        <v>75</v>
      </c>
      <c r="F20" s="165"/>
      <c r="G20" s="164"/>
      <c r="H20" s="164"/>
      <c r="I20" s="164"/>
      <c r="J20" s="165"/>
      <c r="K20" s="164"/>
      <c r="L20" s="164" t="s">
        <v>75</v>
      </c>
      <c r="M20" s="165"/>
      <c r="N20" s="165"/>
      <c r="O20" s="164"/>
      <c r="P20" s="164"/>
      <c r="Q20" s="165" t="s">
        <v>75</v>
      </c>
      <c r="R20" s="164"/>
      <c r="S20" s="164" t="s">
        <v>75</v>
      </c>
      <c r="T20" s="165"/>
      <c r="U20" s="164"/>
      <c r="V20" s="164"/>
      <c r="W20" s="164"/>
      <c r="X20" s="165"/>
      <c r="Y20" s="164"/>
      <c r="Z20" s="164" t="s">
        <v>75</v>
      </c>
      <c r="AA20" s="165"/>
      <c r="AB20" s="164"/>
      <c r="AC20" s="164"/>
      <c r="AD20" s="164"/>
      <c r="AE20" s="165"/>
      <c r="AF20" s="166"/>
    </row>
    <row r="21" spans="1:32" ht="18.75" x14ac:dyDescent="0.3">
      <c r="A21" s="139" t="s">
        <v>65</v>
      </c>
      <c r="B21" s="167"/>
      <c r="C21" s="168"/>
      <c r="D21" s="167"/>
      <c r="E21" s="167"/>
      <c r="F21" s="167" t="s">
        <v>75</v>
      </c>
      <c r="G21" s="167"/>
      <c r="H21" s="167"/>
      <c r="I21" s="167"/>
      <c r="J21" s="168" t="s">
        <v>75</v>
      </c>
      <c r="K21" s="167"/>
      <c r="L21" s="167"/>
      <c r="M21" s="167" t="s">
        <v>75</v>
      </c>
      <c r="N21" s="168"/>
      <c r="O21" s="167"/>
      <c r="P21" s="167"/>
      <c r="Q21" s="167"/>
      <c r="R21" s="167"/>
      <c r="S21" s="167"/>
      <c r="T21" s="167" t="s">
        <v>75</v>
      </c>
      <c r="U21" s="167"/>
      <c r="V21" s="167"/>
      <c r="W21" s="167"/>
      <c r="X21" s="167"/>
      <c r="Y21" s="167"/>
      <c r="Z21" s="167"/>
      <c r="AA21" s="167" t="s">
        <v>75</v>
      </c>
      <c r="AB21" s="167"/>
      <c r="AC21" s="167"/>
      <c r="AD21" s="167"/>
      <c r="AE21" s="168"/>
      <c r="AF21" s="169"/>
    </row>
    <row r="22" spans="1:32" ht="18.75" x14ac:dyDescent="0.3">
      <c r="A22" s="139" t="s">
        <v>66</v>
      </c>
      <c r="B22" s="164"/>
      <c r="C22" s="165" t="s">
        <v>75</v>
      </c>
      <c r="D22" s="164"/>
      <c r="E22" s="164"/>
      <c r="F22" s="165"/>
      <c r="G22" s="164" t="s">
        <v>75</v>
      </c>
      <c r="H22" s="164"/>
      <c r="I22" s="164"/>
      <c r="J22" s="165"/>
      <c r="K22" s="164"/>
      <c r="L22" s="164"/>
      <c r="M22" s="165"/>
      <c r="N22" s="165" t="s">
        <v>75</v>
      </c>
      <c r="O22" s="164"/>
      <c r="P22" s="164"/>
      <c r="Q22" s="165"/>
      <c r="R22" s="164"/>
      <c r="S22" s="164"/>
      <c r="T22" s="165"/>
      <c r="U22" s="164" t="s">
        <v>75</v>
      </c>
      <c r="V22" s="164"/>
      <c r="W22" s="164"/>
      <c r="X22" s="165"/>
      <c r="Y22" s="164"/>
      <c r="Z22" s="164"/>
      <c r="AA22" s="165"/>
      <c r="AB22" s="164" t="s">
        <v>75</v>
      </c>
      <c r="AC22" s="164"/>
      <c r="AD22" s="164"/>
      <c r="AE22" s="165"/>
      <c r="AF22" s="166"/>
    </row>
    <row r="23" spans="1:32" ht="18.75" x14ac:dyDescent="0.3">
      <c r="A23" s="139" t="s">
        <v>67</v>
      </c>
      <c r="B23" s="167"/>
      <c r="C23" s="168" t="s">
        <v>75</v>
      </c>
      <c r="D23" s="167"/>
      <c r="E23" s="167"/>
      <c r="F23" s="168"/>
      <c r="G23" s="167"/>
      <c r="H23" s="167"/>
      <c r="I23" s="167"/>
      <c r="J23" s="168" t="s">
        <v>75</v>
      </c>
      <c r="K23" s="167"/>
      <c r="L23" s="167"/>
      <c r="M23" s="168"/>
      <c r="N23" s="168"/>
      <c r="O23" s="167"/>
      <c r="P23" s="167"/>
      <c r="Q23" s="168" t="s">
        <v>75</v>
      </c>
      <c r="R23" s="167"/>
      <c r="S23" s="167"/>
      <c r="T23" s="168"/>
      <c r="U23" s="167"/>
      <c r="V23" s="167"/>
      <c r="W23" s="167"/>
      <c r="X23" s="168" t="s">
        <v>75</v>
      </c>
      <c r="Y23" s="167"/>
      <c r="Z23" s="167"/>
      <c r="AA23" s="168"/>
      <c r="AB23" s="167"/>
      <c r="AC23" s="167"/>
      <c r="AD23" s="167"/>
      <c r="AE23" s="168" t="s">
        <v>75</v>
      </c>
      <c r="AF23" s="169"/>
    </row>
    <row r="24" spans="1:32" ht="18.75" x14ac:dyDescent="0.3">
      <c r="A24" s="142" t="s">
        <v>68</v>
      </c>
      <c r="B24" s="164"/>
      <c r="C24" s="165"/>
      <c r="D24" s="164"/>
      <c r="E24" s="164"/>
      <c r="F24" s="165"/>
      <c r="G24" s="164" t="s">
        <v>75</v>
      </c>
      <c r="H24" s="164"/>
      <c r="I24" s="164"/>
      <c r="J24" s="165"/>
      <c r="K24" s="164"/>
      <c r="L24" s="164"/>
      <c r="M24" s="165"/>
      <c r="N24" s="165" t="s">
        <v>75</v>
      </c>
      <c r="O24" s="164"/>
      <c r="P24" s="164"/>
      <c r="Q24" s="165"/>
      <c r="R24" s="164"/>
      <c r="S24" s="164"/>
      <c r="T24" s="165"/>
      <c r="U24" s="164" t="s">
        <v>75</v>
      </c>
      <c r="V24" s="164"/>
      <c r="W24" s="164"/>
      <c r="X24" s="165"/>
      <c r="Y24" s="164"/>
      <c r="Z24" s="164"/>
      <c r="AA24" s="165"/>
      <c r="AB24" s="164" t="s">
        <v>75</v>
      </c>
      <c r="AC24" s="164"/>
      <c r="AD24" s="164"/>
      <c r="AE24" s="165" t="s">
        <v>75</v>
      </c>
      <c r="AF24" s="166"/>
    </row>
    <row r="25" spans="1:32" ht="18.75" x14ac:dyDescent="0.3">
      <c r="A25" s="139" t="s">
        <v>69</v>
      </c>
      <c r="B25" s="167"/>
      <c r="C25" s="168" t="s">
        <v>75</v>
      </c>
      <c r="D25" s="167"/>
      <c r="E25" s="167" t="s">
        <v>75</v>
      </c>
      <c r="F25" s="168"/>
      <c r="G25" s="167"/>
      <c r="H25" s="167"/>
      <c r="I25" s="167"/>
      <c r="J25" s="168"/>
      <c r="K25" s="167"/>
      <c r="L25" s="167" t="s">
        <v>78</v>
      </c>
      <c r="M25" s="168"/>
      <c r="N25" s="168"/>
      <c r="O25" s="167"/>
      <c r="P25" s="167"/>
      <c r="Q25" s="168"/>
      <c r="R25" s="167"/>
      <c r="S25" s="167" t="s">
        <v>75</v>
      </c>
      <c r="T25" s="168"/>
      <c r="U25" s="167"/>
      <c r="V25" s="167"/>
      <c r="W25" s="167"/>
      <c r="X25" s="168"/>
      <c r="Y25" s="167"/>
      <c r="Z25" s="167" t="s">
        <v>75</v>
      </c>
      <c r="AA25" s="168"/>
      <c r="AB25" s="167"/>
      <c r="AC25" s="167"/>
      <c r="AD25" s="167"/>
      <c r="AE25" s="168"/>
      <c r="AF25" s="169"/>
    </row>
    <row r="26" spans="1:32" ht="18.75" x14ac:dyDescent="0.3">
      <c r="A26" s="139" t="s">
        <v>70</v>
      </c>
      <c r="B26" s="164"/>
      <c r="C26" s="165" t="s">
        <v>75</v>
      </c>
      <c r="D26" s="164"/>
      <c r="E26" s="164" t="s">
        <v>75</v>
      </c>
      <c r="F26" s="165"/>
      <c r="G26" s="164"/>
      <c r="H26" s="164"/>
      <c r="I26" s="164"/>
      <c r="J26" s="165"/>
      <c r="K26" s="164"/>
      <c r="L26" s="164" t="s">
        <v>75</v>
      </c>
      <c r="M26" s="165"/>
      <c r="N26" s="165"/>
      <c r="O26" s="164"/>
      <c r="P26" s="164"/>
      <c r="Q26" s="165"/>
      <c r="R26" s="164"/>
      <c r="S26" s="164" t="s">
        <v>75</v>
      </c>
      <c r="T26" s="165"/>
      <c r="U26" s="164"/>
      <c r="V26" s="164"/>
      <c r="W26" s="164"/>
      <c r="X26" s="165"/>
      <c r="Y26" s="164"/>
      <c r="Z26" s="164" t="s">
        <v>75</v>
      </c>
      <c r="AA26" s="165"/>
      <c r="AB26" s="164"/>
      <c r="AC26" s="164"/>
      <c r="AD26" s="164"/>
      <c r="AE26" s="165"/>
      <c r="AF26" s="166"/>
    </row>
    <row r="27" spans="1:32" ht="18.75" x14ac:dyDescent="0.3">
      <c r="A27" s="139" t="s">
        <v>71</v>
      </c>
      <c r="B27" s="167"/>
      <c r="C27" s="168"/>
      <c r="D27" s="167"/>
      <c r="E27" s="167"/>
      <c r="F27" s="168" t="s">
        <v>75</v>
      </c>
      <c r="G27" s="167"/>
      <c r="H27" s="167"/>
      <c r="I27" s="167"/>
      <c r="J27" s="168" t="s">
        <v>75</v>
      </c>
      <c r="K27" s="167"/>
      <c r="L27" s="167"/>
      <c r="M27" s="168" t="s">
        <v>75</v>
      </c>
      <c r="N27" s="168"/>
      <c r="O27" s="167"/>
      <c r="P27" s="167"/>
      <c r="Q27" s="168" t="s">
        <v>75</v>
      </c>
      <c r="R27" s="167"/>
      <c r="S27" s="167"/>
      <c r="T27" s="168" t="s">
        <v>75</v>
      </c>
      <c r="U27" s="167"/>
      <c r="V27" s="167"/>
      <c r="W27" s="167"/>
      <c r="X27" s="168"/>
      <c r="Y27" s="167"/>
      <c r="Z27" s="167"/>
      <c r="AA27" s="168" t="s">
        <v>75</v>
      </c>
      <c r="AB27" s="167"/>
      <c r="AC27" s="167"/>
      <c r="AD27" s="167"/>
      <c r="AE27" s="168"/>
      <c r="AF27" s="169"/>
    </row>
    <row r="28" spans="1:32" ht="18.75" x14ac:dyDescent="0.3">
      <c r="A28" s="139" t="s">
        <v>80</v>
      </c>
      <c r="B28" s="164"/>
      <c r="C28" s="165"/>
      <c r="D28" s="164" t="s">
        <v>75</v>
      </c>
      <c r="E28" s="164"/>
      <c r="F28" s="165"/>
      <c r="G28" s="164"/>
      <c r="H28" s="164"/>
      <c r="I28" s="164"/>
      <c r="J28" s="165" t="s">
        <v>75</v>
      </c>
      <c r="K28" s="164" t="s">
        <v>75</v>
      </c>
      <c r="L28" s="164"/>
      <c r="M28" s="165"/>
      <c r="N28" s="165"/>
      <c r="O28" s="164"/>
      <c r="P28" s="164"/>
      <c r="Q28" s="165"/>
      <c r="R28" s="164" t="s">
        <v>75</v>
      </c>
      <c r="S28" s="164"/>
      <c r="T28" s="165"/>
      <c r="U28" s="164"/>
      <c r="V28" s="164"/>
      <c r="W28" s="164"/>
      <c r="X28" s="165"/>
      <c r="Y28" s="164" t="s">
        <v>75</v>
      </c>
      <c r="Z28" s="164"/>
      <c r="AA28" s="165"/>
      <c r="AB28" s="164"/>
      <c r="AC28" s="164"/>
      <c r="AD28" s="164"/>
      <c r="AE28" s="165"/>
      <c r="AF28" s="166" t="s">
        <v>75</v>
      </c>
    </row>
    <row r="29" spans="1:32" ht="18.75" x14ac:dyDescent="0.3">
      <c r="A29" s="139" t="s">
        <v>95</v>
      </c>
      <c r="B29" s="167"/>
      <c r="C29" s="168"/>
      <c r="D29" s="167"/>
      <c r="E29" s="167"/>
      <c r="F29" s="168"/>
      <c r="G29" s="167"/>
      <c r="H29" s="167"/>
      <c r="I29" s="167"/>
      <c r="J29" s="168"/>
      <c r="K29" s="167"/>
      <c r="L29" s="167"/>
      <c r="M29" s="168"/>
      <c r="N29" s="168"/>
      <c r="O29" s="167"/>
      <c r="P29" s="167"/>
      <c r="Q29" s="168"/>
      <c r="R29" s="167"/>
      <c r="S29" s="167"/>
      <c r="T29" s="168"/>
      <c r="U29" s="167"/>
      <c r="V29" s="167"/>
      <c r="W29" s="167"/>
      <c r="X29" s="168"/>
      <c r="Y29" s="167"/>
      <c r="Z29" s="167"/>
      <c r="AA29" s="168"/>
      <c r="AB29" s="167"/>
      <c r="AC29" s="167"/>
      <c r="AD29" s="167"/>
      <c r="AE29" s="168"/>
      <c r="AF29" s="169"/>
    </row>
    <row r="30" spans="1:32" ht="18.75" x14ac:dyDescent="0.3">
      <c r="A30" s="139" t="s">
        <v>96</v>
      </c>
      <c r="B30" s="164"/>
      <c r="C30" s="165"/>
      <c r="D30" s="164"/>
      <c r="E30" s="164"/>
      <c r="F30" s="165"/>
      <c r="G30" s="164"/>
      <c r="H30" s="164"/>
      <c r="I30" s="164"/>
      <c r="J30" s="165"/>
      <c r="K30" s="164"/>
      <c r="L30" s="164"/>
      <c r="M30" s="165"/>
      <c r="N30" s="165"/>
      <c r="O30" s="164"/>
      <c r="P30" s="164"/>
      <c r="Q30" s="165"/>
      <c r="R30" s="164"/>
      <c r="S30" s="164"/>
      <c r="T30" s="165"/>
      <c r="U30" s="164"/>
      <c r="V30" s="164"/>
      <c r="W30" s="164"/>
      <c r="X30" s="165"/>
      <c r="Y30" s="164"/>
      <c r="Z30" s="164"/>
      <c r="AA30" s="165"/>
      <c r="AB30" s="164"/>
      <c r="AC30" s="164"/>
      <c r="AD30" s="164"/>
      <c r="AE30" s="165"/>
      <c r="AF30" s="166"/>
    </row>
    <row r="32" spans="1:32" ht="15.75" thickBot="1" x14ac:dyDescent="0.3"/>
    <row r="33" spans="1:32" ht="15.75" x14ac:dyDescent="0.25">
      <c r="A33" s="138" t="s">
        <v>63</v>
      </c>
      <c r="B33" s="200">
        <v>1</v>
      </c>
      <c r="C33" s="200">
        <v>2</v>
      </c>
      <c r="D33" s="200">
        <v>3</v>
      </c>
      <c r="E33" s="200">
        <v>4</v>
      </c>
      <c r="F33" s="200">
        <v>5</v>
      </c>
      <c r="G33" s="200">
        <v>6</v>
      </c>
      <c r="H33" s="183">
        <v>7</v>
      </c>
      <c r="I33" s="200">
        <v>8</v>
      </c>
      <c r="J33" s="200">
        <v>9</v>
      </c>
      <c r="K33" s="200">
        <v>10</v>
      </c>
      <c r="L33" s="200">
        <v>11</v>
      </c>
      <c r="M33" s="200">
        <v>12</v>
      </c>
      <c r="N33" s="183">
        <v>13</v>
      </c>
      <c r="O33" s="183">
        <v>14</v>
      </c>
      <c r="P33" s="200">
        <v>15</v>
      </c>
      <c r="Q33" s="200">
        <v>16</v>
      </c>
      <c r="R33" s="200">
        <v>17</v>
      </c>
      <c r="S33" s="200">
        <v>18</v>
      </c>
      <c r="T33" s="200">
        <v>19</v>
      </c>
      <c r="U33" s="200">
        <v>20</v>
      </c>
      <c r="V33" s="183">
        <v>21</v>
      </c>
      <c r="W33" s="200">
        <v>22</v>
      </c>
      <c r="X33" s="200">
        <v>23</v>
      </c>
      <c r="Y33" s="200">
        <v>24</v>
      </c>
      <c r="Z33" s="200">
        <v>25</v>
      </c>
      <c r="AA33" s="200">
        <v>26</v>
      </c>
      <c r="AB33" s="200">
        <v>27</v>
      </c>
      <c r="AC33" s="183">
        <v>28</v>
      </c>
      <c r="AD33" s="200">
        <v>29</v>
      </c>
      <c r="AE33" s="200">
        <v>30</v>
      </c>
      <c r="AF33" s="201">
        <v>31</v>
      </c>
    </row>
    <row r="34" spans="1:32" ht="15.75" x14ac:dyDescent="0.25">
      <c r="A34" s="137" t="s">
        <v>73</v>
      </c>
      <c r="B34" s="143" t="s">
        <v>104</v>
      </c>
      <c r="C34" s="143" t="s">
        <v>105</v>
      </c>
      <c r="D34" s="143" t="s">
        <v>145</v>
      </c>
      <c r="E34" s="143" t="s">
        <v>106</v>
      </c>
      <c r="F34" s="143" t="s">
        <v>107</v>
      </c>
      <c r="G34" s="143" t="s">
        <v>108</v>
      </c>
      <c r="H34" s="144" t="s">
        <v>103</v>
      </c>
      <c r="I34" s="143" t="s">
        <v>104</v>
      </c>
      <c r="J34" s="143" t="s">
        <v>105</v>
      </c>
      <c r="K34" s="143" t="s">
        <v>145</v>
      </c>
      <c r="L34" s="143" t="s">
        <v>106</v>
      </c>
      <c r="M34" s="143" t="s">
        <v>107</v>
      </c>
      <c r="N34" s="144" t="s">
        <v>108</v>
      </c>
      <c r="O34" s="144" t="s">
        <v>103</v>
      </c>
      <c r="P34" s="143" t="s">
        <v>104</v>
      </c>
      <c r="Q34" s="143" t="s">
        <v>105</v>
      </c>
      <c r="R34" s="143" t="s">
        <v>145</v>
      </c>
      <c r="S34" s="143" t="s">
        <v>106</v>
      </c>
      <c r="T34" s="143" t="s">
        <v>107</v>
      </c>
      <c r="U34" s="143" t="s">
        <v>108</v>
      </c>
      <c r="V34" s="144" t="s">
        <v>103</v>
      </c>
      <c r="W34" s="143" t="s">
        <v>104</v>
      </c>
      <c r="X34" s="143" t="s">
        <v>105</v>
      </c>
      <c r="Y34" s="143" t="s">
        <v>145</v>
      </c>
      <c r="Z34" s="143" t="s">
        <v>106</v>
      </c>
      <c r="AA34" s="143" t="s">
        <v>107</v>
      </c>
      <c r="AB34" s="143" t="s">
        <v>108</v>
      </c>
      <c r="AC34" s="144" t="s">
        <v>103</v>
      </c>
      <c r="AD34" s="143" t="s">
        <v>104</v>
      </c>
      <c r="AE34" s="143" t="s">
        <v>105</v>
      </c>
      <c r="AF34" s="145" t="s">
        <v>145</v>
      </c>
    </row>
    <row r="35" spans="1:32" ht="18.75" x14ac:dyDescent="0.3">
      <c r="A35" s="139" t="s">
        <v>64</v>
      </c>
      <c r="B35" s="172"/>
      <c r="C35" s="204" t="s">
        <v>102</v>
      </c>
      <c r="D35" s="172"/>
      <c r="E35" s="172"/>
      <c r="F35" s="172"/>
      <c r="G35" s="164"/>
      <c r="H35" s="164"/>
      <c r="I35" s="172"/>
      <c r="J35" s="204" t="s">
        <v>102</v>
      </c>
      <c r="K35" s="172"/>
      <c r="L35" s="172"/>
      <c r="M35" s="172"/>
      <c r="N35" s="165"/>
      <c r="O35" s="164"/>
      <c r="P35" s="172"/>
      <c r="Q35" s="204" t="s">
        <v>102</v>
      </c>
      <c r="R35" s="172"/>
      <c r="S35" s="172"/>
      <c r="T35" s="172"/>
      <c r="U35" s="164"/>
      <c r="V35" s="165" t="s">
        <v>75</v>
      </c>
      <c r="W35" s="172"/>
      <c r="X35" s="204" t="s">
        <v>102</v>
      </c>
      <c r="Y35" s="172"/>
      <c r="Z35" s="172"/>
      <c r="AA35" s="172"/>
      <c r="AB35" s="164"/>
      <c r="AC35" s="164"/>
      <c r="AD35" s="172"/>
      <c r="AE35" s="204" t="s">
        <v>102</v>
      </c>
      <c r="AF35" s="172"/>
    </row>
    <row r="36" spans="1:32" ht="18.75" x14ac:dyDescent="0.3">
      <c r="A36" s="139" t="s">
        <v>65</v>
      </c>
      <c r="B36" s="173"/>
      <c r="C36" s="173"/>
      <c r="D36" s="205" t="s">
        <v>102</v>
      </c>
      <c r="E36" s="173"/>
      <c r="F36" s="173"/>
      <c r="G36" s="167"/>
      <c r="H36" s="167"/>
      <c r="I36" s="173"/>
      <c r="J36" s="173"/>
      <c r="K36" s="205" t="s">
        <v>102</v>
      </c>
      <c r="L36" s="173"/>
      <c r="M36" s="173"/>
      <c r="N36" s="168"/>
      <c r="O36" s="168" t="s">
        <v>75</v>
      </c>
      <c r="P36" s="173"/>
      <c r="Q36" s="173"/>
      <c r="R36" s="205" t="s">
        <v>102</v>
      </c>
      <c r="S36" s="173"/>
      <c r="T36" s="173"/>
      <c r="U36" s="167"/>
      <c r="V36" s="167"/>
      <c r="W36" s="173"/>
      <c r="X36" s="173"/>
      <c r="Y36" s="205" t="s">
        <v>102</v>
      </c>
      <c r="Z36" s="173"/>
      <c r="AA36" s="173"/>
      <c r="AB36" s="167"/>
      <c r="AC36" s="167"/>
      <c r="AD36" s="173"/>
      <c r="AE36" s="173"/>
      <c r="AF36" s="205" t="s">
        <v>102</v>
      </c>
    </row>
    <row r="37" spans="1:32" ht="18.75" x14ac:dyDescent="0.3">
      <c r="A37" s="139" t="s">
        <v>66</v>
      </c>
      <c r="B37" s="172"/>
      <c r="C37" s="172"/>
      <c r="D37" s="172"/>
      <c r="E37" s="204" t="s">
        <v>102</v>
      </c>
      <c r="F37" s="172"/>
      <c r="G37" s="164"/>
      <c r="H37" s="165" t="s">
        <v>75</v>
      </c>
      <c r="I37" s="172"/>
      <c r="J37" s="172"/>
      <c r="K37" s="172"/>
      <c r="L37" s="204" t="s">
        <v>102</v>
      </c>
      <c r="M37" s="172"/>
      <c r="N37" s="165"/>
      <c r="O37" s="165"/>
      <c r="P37" s="172"/>
      <c r="Q37" s="172"/>
      <c r="R37" s="172"/>
      <c r="S37" s="204" t="s">
        <v>102</v>
      </c>
      <c r="T37" s="172"/>
      <c r="U37" s="164"/>
      <c r="V37" s="165"/>
      <c r="W37" s="172"/>
      <c r="X37" s="172"/>
      <c r="Y37" s="172"/>
      <c r="Z37" s="204" t="s">
        <v>102</v>
      </c>
      <c r="AA37" s="172"/>
      <c r="AB37" s="164"/>
      <c r="AC37" s="164"/>
      <c r="AD37" s="172"/>
      <c r="AE37" s="172"/>
      <c r="AF37" s="172"/>
    </row>
    <row r="38" spans="1:32" ht="18.75" x14ac:dyDescent="0.3">
      <c r="A38" s="139" t="s">
        <v>67</v>
      </c>
      <c r="B38" s="173"/>
      <c r="C38" s="173"/>
      <c r="D38" s="173"/>
      <c r="E38" s="173"/>
      <c r="F38" s="173"/>
      <c r="G38" s="167"/>
      <c r="H38" s="168" t="s">
        <v>75</v>
      </c>
      <c r="I38" s="173"/>
      <c r="J38" s="173"/>
      <c r="K38" s="173"/>
      <c r="L38" s="173"/>
      <c r="M38" s="173"/>
      <c r="N38" s="168"/>
      <c r="O38" s="168" t="s">
        <v>75</v>
      </c>
      <c r="P38" s="173"/>
      <c r="Q38" s="173"/>
      <c r="R38" s="173"/>
      <c r="S38" s="173"/>
      <c r="T38" s="173"/>
      <c r="U38" s="167"/>
      <c r="V38" s="168" t="s">
        <v>75</v>
      </c>
      <c r="W38" s="173"/>
      <c r="X38" s="173"/>
      <c r="Y38" s="173"/>
      <c r="Z38" s="173"/>
      <c r="AA38" s="173"/>
      <c r="AB38" s="167"/>
      <c r="AC38" s="168" t="s">
        <v>75</v>
      </c>
      <c r="AD38" s="173"/>
      <c r="AE38" s="173"/>
      <c r="AF38" s="173"/>
    </row>
    <row r="39" spans="1:32" ht="18.75" x14ac:dyDescent="0.3">
      <c r="A39" s="142" t="s">
        <v>68</v>
      </c>
      <c r="B39" s="172"/>
      <c r="C39" s="172"/>
      <c r="D39" s="172"/>
      <c r="E39" s="204" t="s">
        <v>102</v>
      </c>
      <c r="F39" s="172"/>
      <c r="G39" s="164"/>
      <c r="H39" s="165"/>
      <c r="I39" s="172"/>
      <c r="J39" s="172"/>
      <c r="K39" s="172"/>
      <c r="L39" s="204" t="s">
        <v>102</v>
      </c>
      <c r="M39" s="172"/>
      <c r="N39" s="165"/>
      <c r="O39" s="165"/>
      <c r="P39" s="172"/>
      <c r="Q39" s="172"/>
      <c r="R39" s="172"/>
      <c r="S39" s="204" t="s">
        <v>102</v>
      </c>
      <c r="T39" s="172"/>
      <c r="U39" s="164"/>
      <c r="V39" s="165"/>
      <c r="W39" s="172"/>
      <c r="X39" s="172"/>
      <c r="Y39" s="172"/>
      <c r="Z39" s="204" t="s">
        <v>102</v>
      </c>
      <c r="AA39" s="172"/>
      <c r="AB39" s="164"/>
      <c r="AC39" s="165" t="s">
        <v>75</v>
      </c>
      <c r="AD39" s="172"/>
      <c r="AE39" s="172"/>
      <c r="AF39" s="172"/>
    </row>
    <row r="40" spans="1:32" ht="18.75" x14ac:dyDescent="0.3">
      <c r="A40" s="139" t="s">
        <v>69</v>
      </c>
      <c r="B40" s="173"/>
      <c r="C40" s="205" t="s">
        <v>102</v>
      </c>
      <c r="D40" s="173"/>
      <c r="E40" s="173"/>
      <c r="F40" s="173"/>
      <c r="G40" s="167"/>
      <c r="H40" s="168" t="s">
        <v>75</v>
      </c>
      <c r="I40" s="173"/>
      <c r="J40" s="205" t="s">
        <v>102</v>
      </c>
      <c r="K40" s="173"/>
      <c r="L40" s="173"/>
      <c r="M40" s="173"/>
      <c r="N40" s="168"/>
      <c r="O40" s="168"/>
      <c r="P40" s="173"/>
      <c r="Q40" s="205" t="s">
        <v>102</v>
      </c>
      <c r="R40" s="173"/>
      <c r="S40" s="173"/>
      <c r="T40" s="173"/>
      <c r="U40" s="167"/>
      <c r="V40" s="168"/>
      <c r="W40" s="173"/>
      <c r="X40" s="205" t="s">
        <v>102</v>
      </c>
      <c r="Y40" s="173"/>
      <c r="Z40" s="173"/>
      <c r="AA40" s="173"/>
      <c r="AB40" s="167"/>
      <c r="AC40" s="167"/>
      <c r="AD40" s="173"/>
      <c r="AE40" s="205" t="s">
        <v>102</v>
      </c>
      <c r="AF40" s="173"/>
    </row>
    <row r="41" spans="1:32" ht="18.75" x14ac:dyDescent="0.3">
      <c r="A41" s="139" t="s">
        <v>70</v>
      </c>
      <c r="B41" s="172"/>
      <c r="C41" s="204" t="s">
        <v>102</v>
      </c>
      <c r="D41" s="172"/>
      <c r="E41" s="172"/>
      <c r="F41" s="172"/>
      <c r="G41" s="164"/>
      <c r="H41" s="165" t="s">
        <v>75</v>
      </c>
      <c r="I41" s="172"/>
      <c r="J41" s="204" t="s">
        <v>102</v>
      </c>
      <c r="K41" s="172"/>
      <c r="L41" s="172"/>
      <c r="M41" s="172"/>
      <c r="N41" s="165"/>
      <c r="O41" s="165"/>
      <c r="P41" s="172"/>
      <c r="Q41" s="204" t="s">
        <v>102</v>
      </c>
      <c r="R41" s="172"/>
      <c r="S41" s="172"/>
      <c r="T41" s="172"/>
      <c r="U41" s="164"/>
      <c r="V41" s="165"/>
      <c r="W41" s="172"/>
      <c r="X41" s="204" t="s">
        <v>102</v>
      </c>
      <c r="Y41" s="172"/>
      <c r="Z41" s="172"/>
      <c r="AA41" s="172"/>
      <c r="AB41" s="164"/>
      <c r="AC41" s="164"/>
      <c r="AD41" s="172"/>
      <c r="AE41" s="204" t="s">
        <v>102</v>
      </c>
      <c r="AF41" s="172"/>
    </row>
    <row r="42" spans="1:32" ht="18.75" x14ac:dyDescent="0.3">
      <c r="A42" s="139" t="s">
        <v>71</v>
      </c>
      <c r="B42" s="173"/>
      <c r="C42" s="173"/>
      <c r="D42" s="205" t="s">
        <v>102</v>
      </c>
      <c r="E42" s="173"/>
      <c r="F42" s="173"/>
      <c r="G42" s="167"/>
      <c r="H42" s="167"/>
      <c r="I42" s="173"/>
      <c r="J42" s="173"/>
      <c r="K42" s="205" t="s">
        <v>102</v>
      </c>
      <c r="L42" s="173"/>
      <c r="M42" s="173"/>
      <c r="N42" s="168"/>
      <c r="O42" s="168"/>
      <c r="P42" s="173"/>
      <c r="Q42" s="173"/>
      <c r="R42" s="205" t="s">
        <v>102</v>
      </c>
      <c r="S42" s="173"/>
      <c r="T42" s="173"/>
      <c r="U42" s="167"/>
      <c r="V42" s="168" t="s">
        <v>75</v>
      </c>
      <c r="W42" s="173"/>
      <c r="X42" s="173"/>
      <c r="Y42" s="205" t="s">
        <v>102</v>
      </c>
      <c r="Z42" s="173"/>
      <c r="AA42" s="173"/>
      <c r="AB42" s="167"/>
      <c r="AC42" s="167"/>
      <c r="AD42" s="173"/>
      <c r="AE42" s="173"/>
      <c r="AF42" s="205" t="s">
        <v>102</v>
      </c>
    </row>
    <row r="43" spans="1:32" ht="18.75" x14ac:dyDescent="0.3">
      <c r="A43" s="139" t="s">
        <v>80</v>
      </c>
      <c r="B43" s="204" t="s">
        <v>102</v>
      </c>
      <c r="C43" s="172"/>
      <c r="D43" s="172"/>
      <c r="E43" s="172"/>
      <c r="F43" s="172"/>
      <c r="G43" s="164"/>
      <c r="H43" s="164"/>
      <c r="I43" s="204" t="s">
        <v>102</v>
      </c>
      <c r="J43" s="172"/>
      <c r="K43" s="172"/>
      <c r="L43" s="172"/>
      <c r="M43" s="172"/>
      <c r="N43" s="165"/>
      <c r="O43" s="165" t="s">
        <v>75</v>
      </c>
      <c r="P43" s="204" t="s">
        <v>102</v>
      </c>
      <c r="Q43" s="172"/>
      <c r="R43" s="172"/>
      <c r="S43" s="172"/>
      <c r="T43" s="172"/>
      <c r="U43" s="164"/>
      <c r="V43" s="164"/>
      <c r="W43" s="204" t="s">
        <v>102</v>
      </c>
      <c r="X43" s="172"/>
      <c r="Y43" s="172"/>
      <c r="Z43" s="172"/>
      <c r="AA43" s="172"/>
      <c r="AB43" s="164"/>
      <c r="AC43" s="164"/>
      <c r="AD43" s="204" t="s">
        <v>102</v>
      </c>
      <c r="AE43" s="172"/>
      <c r="AF43" s="172"/>
    </row>
    <row r="44" spans="1:32" ht="18.75" x14ac:dyDescent="0.3">
      <c r="A44" s="139" t="s">
        <v>109</v>
      </c>
      <c r="B44" s="173"/>
      <c r="C44" s="173"/>
      <c r="D44" s="205" t="s">
        <v>102</v>
      </c>
      <c r="E44" s="173"/>
      <c r="F44" s="173"/>
      <c r="G44" s="167"/>
      <c r="H44" s="167"/>
      <c r="I44" s="173"/>
      <c r="J44" s="173"/>
      <c r="K44" s="205" t="s">
        <v>102</v>
      </c>
      <c r="L44" s="173"/>
      <c r="M44" s="173"/>
      <c r="N44" s="168"/>
      <c r="O44" s="167"/>
      <c r="P44" s="173"/>
      <c r="Q44" s="173"/>
      <c r="R44" s="205" t="s">
        <v>102</v>
      </c>
      <c r="S44" s="173"/>
      <c r="T44" s="173"/>
      <c r="U44" s="167"/>
      <c r="V44" s="167"/>
      <c r="W44" s="173"/>
      <c r="X44" s="173"/>
      <c r="Y44" s="205" t="s">
        <v>102</v>
      </c>
      <c r="Z44" s="173"/>
      <c r="AA44" s="173"/>
      <c r="AB44" s="167"/>
      <c r="AC44" s="167"/>
      <c r="AD44" s="173"/>
      <c r="AE44" s="173"/>
      <c r="AF44" s="205" t="s">
        <v>102</v>
      </c>
    </row>
    <row r="45" spans="1:32" ht="18.75" x14ac:dyDescent="0.3">
      <c r="A45" s="139" t="s">
        <v>68</v>
      </c>
      <c r="B45" s="172"/>
      <c r="C45" s="172"/>
      <c r="D45" s="172"/>
      <c r="E45" s="204" t="s">
        <v>102</v>
      </c>
      <c r="F45" s="172"/>
      <c r="G45" s="164"/>
      <c r="H45" s="164"/>
      <c r="I45" s="172"/>
      <c r="J45" s="172"/>
      <c r="K45" s="172"/>
      <c r="L45" s="204" t="s">
        <v>102</v>
      </c>
      <c r="M45" s="172"/>
      <c r="N45" s="165"/>
      <c r="O45" s="164"/>
      <c r="P45" s="172"/>
      <c r="Q45" s="172"/>
      <c r="R45" s="172"/>
      <c r="S45" s="204" t="s">
        <v>102</v>
      </c>
      <c r="T45" s="172"/>
      <c r="U45" s="164"/>
      <c r="V45" s="164"/>
      <c r="W45" s="172"/>
      <c r="X45" s="172"/>
      <c r="Y45" s="172"/>
      <c r="Z45" s="204" t="s">
        <v>102</v>
      </c>
      <c r="AA45" s="172"/>
      <c r="AB45" s="164"/>
      <c r="AC45" s="164"/>
      <c r="AD45" s="172"/>
      <c r="AE45" s="172"/>
      <c r="AF45" s="172"/>
    </row>
    <row r="46" spans="1:32" ht="15.75" thickBot="1" x14ac:dyDescent="0.3"/>
    <row r="47" spans="1:32" ht="15.75" x14ac:dyDescent="0.25">
      <c r="A47" s="199" t="s">
        <v>63</v>
      </c>
      <c r="B47" s="200">
        <v>1</v>
      </c>
      <c r="C47" s="200">
        <v>2</v>
      </c>
      <c r="D47" s="200">
        <v>3</v>
      </c>
      <c r="E47" s="200">
        <v>4</v>
      </c>
      <c r="F47" s="200">
        <v>5</v>
      </c>
      <c r="G47" s="200">
        <v>6</v>
      </c>
      <c r="H47" s="183">
        <v>7</v>
      </c>
      <c r="I47" s="200">
        <v>8</v>
      </c>
      <c r="J47" s="200">
        <v>9</v>
      </c>
      <c r="K47" s="200">
        <v>10</v>
      </c>
      <c r="L47" s="200">
        <v>11</v>
      </c>
      <c r="M47" s="200">
        <v>12</v>
      </c>
      <c r="N47" s="183">
        <v>13</v>
      </c>
      <c r="O47" s="183">
        <v>14</v>
      </c>
      <c r="P47" s="200">
        <v>15</v>
      </c>
      <c r="Q47" s="200">
        <v>16</v>
      </c>
      <c r="R47" s="200">
        <v>17</v>
      </c>
      <c r="S47" s="200">
        <v>18</v>
      </c>
      <c r="T47" s="200">
        <v>19</v>
      </c>
      <c r="U47" s="200">
        <v>20</v>
      </c>
      <c r="V47" s="183">
        <v>21</v>
      </c>
      <c r="W47" s="200">
        <v>22</v>
      </c>
      <c r="X47" s="200">
        <v>23</v>
      </c>
      <c r="Y47" s="200">
        <v>24</v>
      </c>
      <c r="Z47" s="200">
        <v>25</v>
      </c>
      <c r="AA47" s="200">
        <v>26</v>
      </c>
      <c r="AB47" s="200">
        <v>27</v>
      </c>
      <c r="AC47" s="183">
        <v>28</v>
      </c>
      <c r="AD47" s="200">
        <v>29</v>
      </c>
      <c r="AE47" s="200">
        <v>30</v>
      </c>
      <c r="AF47" s="201">
        <v>31</v>
      </c>
    </row>
    <row r="48" spans="1:32" ht="15.75" x14ac:dyDescent="0.25">
      <c r="A48" s="138" t="s">
        <v>146</v>
      </c>
      <c r="B48" s="143" t="s">
        <v>104</v>
      </c>
      <c r="C48" s="143" t="s">
        <v>105</v>
      </c>
      <c r="D48" s="143" t="s">
        <v>145</v>
      </c>
      <c r="E48" s="143" t="s">
        <v>106</v>
      </c>
      <c r="F48" s="143" t="s">
        <v>107</v>
      </c>
      <c r="G48" s="143" t="s">
        <v>108</v>
      </c>
      <c r="H48" s="144" t="s">
        <v>103</v>
      </c>
      <c r="I48" s="143" t="s">
        <v>104</v>
      </c>
      <c r="J48" s="143" t="s">
        <v>105</v>
      </c>
      <c r="K48" s="143" t="s">
        <v>145</v>
      </c>
      <c r="L48" s="143" t="s">
        <v>106</v>
      </c>
      <c r="M48" s="143" t="s">
        <v>107</v>
      </c>
      <c r="N48" s="144" t="s">
        <v>108</v>
      </c>
      <c r="O48" s="144" t="s">
        <v>103</v>
      </c>
      <c r="P48" s="143" t="s">
        <v>104</v>
      </c>
      <c r="Q48" s="143" t="s">
        <v>105</v>
      </c>
      <c r="R48" s="143" t="s">
        <v>145</v>
      </c>
      <c r="S48" s="143" t="s">
        <v>106</v>
      </c>
      <c r="T48" s="143" t="s">
        <v>107</v>
      </c>
      <c r="U48" s="143" t="s">
        <v>108</v>
      </c>
      <c r="V48" s="144" t="s">
        <v>103</v>
      </c>
      <c r="W48" s="143" t="s">
        <v>104</v>
      </c>
      <c r="X48" s="143" t="s">
        <v>105</v>
      </c>
      <c r="Y48" s="143" t="s">
        <v>145</v>
      </c>
      <c r="Z48" s="143" t="s">
        <v>106</v>
      </c>
      <c r="AA48" s="143" t="s">
        <v>107</v>
      </c>
      <c r="AB48" s="143" t="s">
        <v>108</v>
      </c>
      <c r="AC48" s="144" t="s">
        <v>103</v>
      </c>
      <c r="AD48" s="143" t="s">
        <v>104</v>
      </c>
      <c r="AE48" s="143" t="s">
        <v>105</v>
      </c>
      <c r="AF48" s="145" t="s">
        <v>145</v>
      </c>
    </row>
    <row r="49" spans="1:33" x14ac:dyDescent="0.25">
      <c r="A49" s="196" t="s">
        <v>142</v>
      </c>
      <c r="B49" s="195"/>
      <c r="C49" s="206" t="s">
        <v>102</v>
      </c>
      <c r="D49" s="195"/>
      <c r="E49" s="202"/>
      <c r="F49" s="195"/>
      <c r="G49" s="195"/>
      <c r="H49" s="202" t="s">
        <v>75</v>
      </c>
      <c r="I49" s="195"/>
      <c r="J49" s="206" t="s">
        <v>102</v>
      </c>
      <c r="K49" s="195"/>
      <c r="L49" s="195"/>
      <c r="M49" s="195"/>
      <c r="N49" s="202"/>
      <c r="O49" s="202"/>
      <c r="P49" s="195"/>
      <c r="Q49" s="206" t="s">
        <v>102</v>
      </c>
      <c r="R49" s="195"/>
      <c r="S49" s="195"/>
      <c r="T49" s="195"/>
      <c r="U49" s="195"/>
      <c r="V49" s="202"/>
      <c r="W49" s="195"/>
      <c r="X49" s="206" t="s">
        <v>102</v>
      </c>
      <c r="Y49" s="195"/>
      <c r="Z49" s="195"/>
      <c r="AA49" s="195"/>
      <c r="AB49" s="195"/>
      <c r="AC49" s="202"/>
      <c r="AD49" s="195"/>
      <c r="AE49" s="206" t="s">
        <v>102</v>
      </c>
      <c r="AF49" s="195"/>
    </row>
    <row r="50" spans="1:33" x14ac:dyDescent="0.25">
      <c r="A50" s="196" t="s">
        <v>143</v>
      </c>
      <c r="B50" s="195"/>
      <c r="C50" s="195"/>
      <c r="D50" s="206" t="s">
        <v>102</v>
      </c>
      <c r="E50" s="202"/>
      <c r="F50" s="195"/>
      <c r="G50" s="195"/>
      <c r="H50" s="202"/>
      <c r="I50" s="195"/>
      <c r="J50" s="195"/>
      <c r="K50" s="206" t="s">
        <v>102</v>
      </c>
      <c r="L50" s="195"/>
      <c r="M50" s="195"/>
      <c r="N50" s="202"/>
      <c r="O50" s="202" t="s">
        <v>75</v>
      </c>
      <c r="P50" s="195"/>
      <c r="Q50" s="195"/>
      <c r="R50" s="206" t="s">
        <v>102</v>
      </c>
      <c r="S50" s="195"/>
      <c r="T50" s="195"/>
      <c r="U50" s="195"/>
      <c r="V50" s="202"/>
      <c r="W50" s="195"/>
      <c r="X50" s="195"/>
      <c r="Y50" s="206" t="s">
        <v>102</v>
      </c>
      <c r="Z50" s="195"/>
      <c r="AA50" s="195"/>
      <c r="AB50" s="195"/>
      <c r="AC50" s="202"/>
      <c r="AD50" s="195"/>
      <c r="AE50" s="195"/>
      <c r="AF50" s="206" t="s">
        <v>102</v>
      </c>
    </row>
    <row r="51" spans="1:33" ht="15.75" thickBot="1" x14ac:dyDescent="0.3">
      <c r="A51" s="197" t="s">
        <v>144</v>
      </c>
      <c r="B51" s="198"/>
      <c r="C51" s="198"/>
      <c r="D51" s="198"/>
      <c r="E51" s="271" t="s">
        <v>102</v>
      </c>
      <c r="F51" s="198"/>
      <c r="G51" s="198"/>
      <c r="H51" s="203"/>
      <c r="I51" s="198"/>
      <c r="J51" s="198"/>
      <c r="K51" s="198"/>
      <c r="L51" s="206" t="s">
        <v>102</v>
      </c>
      <c r="M51" s="198"/>
      <c r="N51" s="203"/>
      <c r="O51" s="203"/>
      <c r="P51" s="198"/>
      <c r="Q51" s="198"/>
      <c r="R51" s="198"/>
      <c r="S51" s="206" t="s">
        <v>102</v>
      </c>
      <c r="T51" s="198"/>
      <c r="U51" s="198"/>
      <c r="V51" s="203" t="s">
        <v>75</v>
      </c>
      <c r="W51" s="198"/>
      <c r="X51" s="198"/>
      <c r="Y51" s="198"/>
      <c r="Z51" s="206" t="s">
        <v>102</v>
      </c>
      <c r="AA51" s="198"/>
      <c r="AB51" s="198"/>
      <c r="AC51" s="203"/>
      <c r="AD51" s="198"/>
      <c r="AE51" s="198"/>
      <c r="AF51" s="50"/>
    </row>
    <row r="52" spans="1:33" x14ac:dyDescent="0.25">
      <c r="E52" s="272"/>
    </row>
    <row r="53" spans="1:33" ht="15.75" thickBot="1" x14ac:dyDescent="0.3">
      <c r="E53" s="272"/>
    </row>
    <row r="54" spans="1:33" ht="15.75" x14ac:dyDescent="0.25">
      <c r="A54" s="138" t="s">
        <v>63</v>
      </c>
      <c r="B54" s="200">
        <v>1</v>
      </c>
      <c r="C54" s="200">
        <v>2</v>
      </c>
      <c r="D54" s="200">
        <v>3</v>
      </c>
      <c r="E54" s="183">
        <v>4</v>
      </c>
      <c r="F54" s="200">
        <v>5</v>
      </c>
      <c r="G54" s="200">
        <v>6</v>
      </c>
      <c r="H54" s="200">
        <v>7</v>
      </c>
      <c r="I54" s="200">
        <v>8</v>
      </c>
      <c r="J54" s="200">
        <v>9</v>
      </c>
      <c r="K54" s="200">
        <v>10</v>
      </c>
      <c r="L54" s="183">
        <v>11</v>
      </c>
      <c r="M54" s="200">
        <v>12</v>
      </c>
      <c r="N54" s="183">
        <v>13</v>
      </c>
      <c r="O54" s="200">
        <v>14</v>
      </c>
      <c r="P54" s="200">
        <v>15</v>
      </c>
      <c r="Q54" s="200">
        <v>16</v>
      </c>
      <c r="R54" s="200">
        <v>17</v>
      </c>
      <c r="S54" s="183">
        <v>18</v>
      </c>
      <c r="T54" s="200">
        <v>19</v>
      </c>
      <c r="U54" s="200">
        <v>20</v>
      </c>
      <c r="V54" s="200">
        <v>21</v>
      </c>
      <c r="W54" s="200">
        <v>22</v>
      </c>
      <c r="X54" s="200">
        <v>23</v>
      </c>
      <c r="Y54" s="200">
        <v>24</v>
      </c>
      <c r="Z54" s="183">
        <v>25</v>
      </c>
      <c r="AA54" s="200">
        <v>26</v>
      </c>
      <c r="AB54" s="200">
        <v>27</v>
      </c>
      <c r="AC54" s="200">
        <v>28</v>
      </c>
      <c r="AD54" s="200">
        <v>29</v>
      </c>
      <c r="AE54" s="200">
        <v>30</v>
      </c>
      <c r="AF54" s="261"/>
    </row>
    <row r="55" spans="1:33" ht="15.75" x14ac:dyDescent="0.25">
      <c r="A55" s="138" t="s">
        <v>318</v>
      </c>
      <c r="B55" s="143" t="s">
        <v>106</v>
      </c>
      <c r="C55" s="143" t="s">
        <v>107</v>
      </c>
      <c r="D55" s="143" t="s">
        <v>108</v>
      </c>
      <c r="E55" s="144" t="s">
        <v>103</v>
      </c>
      <c r="F55" s="143" t="s">
        <v>104</v>
      </c>
      <c r="G55" s="143" t="s">
        <v>105</v>
      </c>
      <c r="H55" s="143" t="s">
        <v>145</v>
      </c>
      <c r="I55" s="143" t="s">
        <v>106</v>
      </c>
      <c r="J55" s="143" t="s">
        <v>107</v>
      </c>
      <c r="K55" s="143" t="s">
        <v>108</v>
      </c>
      <c r="L55" s="144" t="s">
        <v>103</v>
      </c>
      <c r="M55" s="143" t="s">
        <v>104</v>
      </c>
      <c r="N55" s="144" t="s">
        <v>105</v>
      </c>
      <c r="O55" s="143" t="s">
        <v>145</v>
      </c>
      <c r="P55" s="143" t="s">
        <v>106</v>
      </c>
      <c r="Q55" s="143" t="s">
        <v>107</v>
      </c>
      <c r="R55" s="143" t="s">
        <v>108</v>
      </c>
      <c r="S55" s="144" t="s">
        <v>103</v>
      </c>
      <c r="T55" s="143" t="s">
        <v>104</v>
      </c>
      <c r="U55" s="143" t="s">
        <v>105</v>
      </c>
      <c r="V55" s="143" t="s">
        <v>145</v>
      </c>
      <c r="W55" s="143" t="s">
        <v>106</v>
      </c>
      <c r="X55" s="143" t="s">
        <v>107</v>
      </c>
      <c r="Y55" s="143" t="s">
        <v>108</v>
      </c>
      <c r="Z55" s="144" t="s">
        <v>103</v>
      </c>
      <c r="AA55" s="143" t="s">
        <v>104</v>
      </c>
      <c r="AB55" s="143" t="s">
        <v>105</v>
      </c>
      <c r="AC55" s="143" t="s">
        <v>145</v>
      </c>
      <c r="AD55" s="143" t="s">
        <v>106</v>
      </c>
      <c r="AE55" s="143" t="s">
        <v>107</v>
      </c>
      <c r="AF55" s="262"/>
    </row>
    <row r="56" spans="1:33" ht="18.75" x14ac:dyDescent="0.3">
      <c r="A56" s="139" t="s">
        <v>64</v>
      </c>
      <c r="B56" s="172"/>
      <c r="C56" s="204"/>
      <c r="D56" s="172"/>
      <c r="E56" s="165"/>
      <c r="F56" s="172"/>
      <c r="G56" s="204" t="s">
        <v>102</v>
      </c>
      <c r="H56" s="172"/>
      <c r="I56" s="172"/>
      <c r="J56" s="204"/>
      <c r="K56" s="172"/>
      <c r="L56" s="165"/>
      <c r="M56" s="172"/>
      <c r="N56" s="270" t="s">
        <v>102</v>
      </c>
      <c r="O56" s="172"/>
      <c r="P56" s="172"/>
      <c r="Q56" s="204"/>
      <c r="R56" s="172"/>
      <c r="S56" s="270" t="s">
        <v>102</v>
      </c>
      <c r="T56" s="172"/>
      <c r="U56" s="204" t="s">
        <v>102</v>
      </c>
      <c r="V56" s="172"/>
      <c r="W56" s="172"/>
      <c r="X56" s="204"/>
      <c r="Y56" s="172"/>
      <c r="Z56" s="165"/>
      <c r="AA56" s="172"/>
      <c r="AB56" s="204" t="s">
        <v>102</v>
      </c>
      <c r="AC56" s="172"/>
      <c r="AD56" s="172"/>
      <c r="AE56" s="204"/>
      <c r="AF56" s="263"/>
      <c r="AG56" s="194"/>
    </row>
    <row r="57" spans="1:33" ht="18.75" x14ac:dyDescent="0.3">
      <c r="A57" s="139" t="s">
        <v>65</v>
      </c>
      <c r="B57" s="205"/>
      <c r="C57" s="173"/>
      <c r="D57" s="205"/>
      <c r="E57" s="273"/>
      <c r="F57" s="173"/>
      <c r="G57" s="173"/>
      <c r="H57" s="205" t="s">
        <v>102</v>
      </c>
      <c r="I57" s="205"/>
      <c r="J57" s="173"/>
      <c r="K57" s="205"/>
      <c r="L57" s="273" t="s">
        <v>102</v>
      </c>
      <c r="M57" s="173"/>
      <c r="N57" s="168"/>
      <c r="O57" s="205" t="s">
        <v>102</v>
      </c>
      <c r="P57" s="205"/>
      <c r="Q57" s="173"/>
      <c r="R57" s="205"/>
      <c r="S57" s="168"/>
      <c r="T57" s="173"/>
      <c r="U57" s="173"/>
      <c r="V57" s="205" t="s">
        <v>102</v>
      </c>
      <c r="W57" s="205"/>
      <c r="X57" s="173"/>
      <c r="Y57" s="205"/>
      <c r="Z57" s="168"/>
      <c r="AA57" s="173"/>
      <c r="AB57" s="173"/>
      <c r="AC57" s="205" t="s">
        <v>102</v>
      </c>
      <c r="AD57" s="205"/>
      <c r="AE57" s="173"/>
      <c r="AF57" s="264"/>
      <c r="AG57" s="194"/>
    </row>
    <row r="58" spans="1:33" ht="18.75" x14ac:dyDescent="0.3">
      <c r="A58" s="139" t="s">
        <v>66</v>
      </c>
      <c r="B58" s="204" t="s">
        <v>102</v>
      </c>
      <c r="C58" s="172"/>
      <c r="D58" s="172"/>
      <c r="E58" s="270" t="s">
        <v>102</v>
      </c>
      <c r="F58" s="172"/>
      <c r="G58" s="172"/>
      <c r="H58" s="172"/>
      <c r="I58" s="204" t="s">
        <v>102</v>
      </c>
      <c r="J58" s="172"/>
      <c r="K58" s="172"/>
      <c r="L58" s="270"/>
      <c r="M58" s="172"/>
      <c r="N58" s="165"/>
      <c r="O58" s="172"/>
      <c r="P58" s="204" t="s">
        <v>102</v>
      </c>
      <c r="Q58" s="172"/>
      <c r="R58" s="172"/>
      <c r="S58" s="270"/>
      <c r="T58" s="172"/>
      <c r="U58" s="172"/>
      <c r="V58" s="172"/>
      <c r="W58" s="204" t="s">
        <v>102</v>
      </c>
      <c r="X58" s="172"/>
      <c r="Y58" s="172"/>
      <c r="Z58" s="270"/>
      <c r="AA58" s="172"/>
      <c r="AB58" s="172"/>
      <c r="AC58" s="172"/>
      <c r="AD58" s="204" t="s">
        <v>102</v>
      </c>
      <c r="AE58" s="172"/>
      <c r="AF58" s="263"/>
      <c r="AG58" s="194"/>
    </row>
    <row r="59" spans="1:33" ht="18.75" x14ac:dyDescent="0.3">
      <c r="A59" s="139" t="s">
        <v>67</v>
      </c>
      <c r="B59" s="173"/>
      <c r="C59" s="205" t="s">
        <v>102</v>
      </c>
      <c r="D59" s="173"/>
      <c r="E59" s="168"/>
      <c r="F59" s="173"/>
      <c r="G59" s="205" t="s">
        <v>102</v>
      </c>
      <c r="H59" s="173"/>
      <c r="I59" s="173"/>
      <c r="J59" s="173"/>
      <c r="K59" s="173"/>
      <c r="L59" s="168"/>
      <c r="M59" s="205" t="s">
        <v>102</v>
      </c>
      <c r="N59" s="168"/>
      <c r="O59" s="173"/>
      <c r="P59" s="173"/>
      <c r="Q59" s="173"/>
      <c r="R59" s="173"/>
      <c r="S59" s="273" t="s">
        <v>102</v>
      </c>
      <c r="T59" s="173"/>
      <c r="U59" s="173"/>
      <c r="V59" s="173"/>
      <c r="W59" s="205" t="s">
        <v>102</v>
      </c>
      <c r="X59" s="173"/>
      <c r="Y59" s="173"/>
      <c r="Z59" s="168"/>
      <c r="AA59" s="205" t="s">
        <v>102</v>
      </c>
      <c r="AB59" s="173"/>
      <c r="AC59" s="173"/>
      <c r="AD59" s="173"/>
      <c r="AE59" s="173"/>
      <c r="AF59" s="263"/>
      <c r="AG59" s="194"/>
    </row>
    <row r="60" spans="1:33" ht="18.75" x14ac:dyDescent="0.3">
      <c r="A60" s="274" t="s">
        <v>68</v>
      </c>
      <c r="B60" s="204" t="s">
        <v>102</v>
      </c>
      <c r="C60" s="172"/>
      <c r="D60" s="172"/>
      <c r="E60" s="270"/>
      <c r="F60" s="172"/>
      <c r="G60" s="172"/>
      <c r="H60" s="172"/>
      <c r="I60" s="204" t="s">
        <v>102</v>
      </c>
      <c r="J60" s="172"/>
      <c r="K60" s="172"/>
      <c r="L60" s="270"/>
      <c r="M60" s="172"/>
      <c r="N60" s="165"/>
      <c r="O60" s="172"/>
      <c r="P60" s="204" t="s">
        <v>102</v>
      </c>
      <c r="Q60" s="172"/>
      <c r="R60" s="172"/>
      <c r="S60" s="270"/>
      <c r="T60" s="172"/>
      <c r="U60" s="172"/>
      <c r="V60" s="172"/>
      <c r="W60" s="204" t="s">
        <v>102</v>
      </c>
      <c r="X60" s="172"/>
      <c r="Y60" s="172"/>
      <c r="Z60" s="270" t="s">
        <v>102</v>
      </c>
      <c r="AA60" s="172"/>
      <c r="AB60" s="172"/>
      <c r="AC60" s="172"/>
      <c r="AD60" s="204" t="s">
        <v>102</v>
      </c>
      <c r="AE60" s="172"/>
      <c r="AF60" s="263"/>
      <c r="AG60" s="194"/>
    </row>
    <row r="61" spans="1:33" ht="18.75" x14ac:dyDescent="0.3">
      <c r="A61" s="139" t="s">
        <v>110</v>
      </c>
      <c r="B61" s="173"/>
      <c r="C61" s="205" t="s">
        <v>102</v>
      </c>
      <c r="D61" s="173"/>
      <c r="E61" s="168"/>
      <c r="F61" s="173"/>
      <c r="G61" s="173"/>
      <c r="H61" s="173"/>
      <c r="I61" s="173"/>
      <c r="J61" s="205" t="s">
        <v>102</v>
      </c>
      <c r="K61" s="173"/>
      <c r="L61" s="168"/>
      <c r="M61" s="173"/>
      <c r="N61" s="168"/>
      <c r="O61" s="173"/>
      <c r="P61" s="173"/>
      <c r="Q61" s="205" t="s">
        <v>102</v>
      </c>
      <c r="R61" s="173"/>
      <c r="S61" s="168"/>
      <c r="T61" s="173"/>
      <c r="U61" s="173"/>
      <c r="V61" s="173"/>
      <c r="W61" s="173"/>
      <c r="X61" s="205" t="s">
        <v>102</v>
      </c>
      <c r="Y61" s="173"/>
      <c r="Z61" s="168"/>
      <c r="AA61" s="173"/>
      <c r="AB61" s="173"/>
      <c r="AC61" s="173"/>
      <c r="AD61" s="173"/>
      <c r="AE61" s="205" t="s">
        <v>102</v>
      </c>
      <c r="AF61" s="263"/>
      <c r="AG61" s="194"/>
    </row>
    <row r="62" spans="1:33" ht="18.75" x14ac:dyDescent="0.3">
      <c r="A62" s="139" t="s">
        <v>70</v>
      </c>
      <c r="B62" s="172"/>
      <c r="C62" s="204"/>
      <c r="D62" s="172"/>
      <c r="E62" s="270" t="s">
        <v>102</v>
      </c>
      <c r="F62" s="172"/>
      <c r="G62" s="204" t="s">
        <v>102</v>
      </c>
      <c r="H62" s="172"/>
      <c r="I62" s="172"/>
      <c r="J62" s="204"/>
      <c r="K62" s="172"/>
      <c r="L62" s="165"/>
      <c r="M62" s="172"/>
      <c r="N62" s="270" t="s">
        <v>102</v>
      </c>
      <c r="O62" s="172"/>
      <c r="P62" s="172"/>
      <c r="Q62" s="204"/>
      <c r="R62" s="172"/>
      <c r="S62" s="165"/>
      <c r="T62" s="172"/>
      <c r="U62" s="204" t="s">
        <v>102</v>
      </c>
      <c r="V62" s="172"/>
      <c r="W62" s="172"/>
      <c r="X62" s="204"/>
      <c r="Y62" s="172"/>
      <c r="Z62" s="165"/>
      <c r="AA62" s="172"/>
      <c r="AB62" s="204" t="s">
        <v>102</v>
      </c>
      <c r="AC62" s="172"/>
      <c r="AD62" s="172"/>
      <c r="AE62" s="204"/>
      <c r="AF62" s="263"/>
    </row>
    <row r="63" spans="1:33" ht="18.75" x14ac:dyDescent="0.3">
      <c r="A63" s="139" t="s">
        <v>71</v>
      </c>
      <c r="B63" s="173"/>
      <c r="C63" s="173"/>
      <c r="D63" s="205"/>
      <c r="E63" s="168"/>
      <c r="F63" s="173"/>
      <c r="G63" s="173"/>
      <c r="H63" s="205" t="s">
        <v>102</v>
      </c>
      <c r="I63" s="173"/>
      <c r="J63" s="173"/>
      <c r="K63" s="205"/>
      <c r="L63" s="168"/>
      <c r="M63" s="173"/>
      <c r="N63" s="168"/>
      <c r="O63" s="205" t="s">
        <v>102</v>
      </c>
      <c r="P63" s="173"/>
      <c r="Q63" s="173"/>
      <c r="R63" s="205"/>
      <c r="S63" s="273" t="s">
        <v>102</v>
      </c>
      <c r="T63" s="173"/>
      <c r="U63" s="173"/>
      <c r="V63" s="205" t="s">
        <v>102</v>
      </c>
      <c r="W63" s="173"/>
      <c r="X63" s="173"/>
      <c r="Y63" s="205"/>
      <c r="Z63" s="168"/>
      <c r="AA63" s="173"/>
      <c r="AB63" s="173"/>
      <c r="AC63" s="205" t="s">
        <v>102</v>
      </c>
      <c r="AD63" s="173"/>
      <c r="AE63" s="173"/>
      <c r="AF63" s="264"/>
    </row>
    <row r="64" spans="1:33" ht="18.75" x14ac:dyDescent="0.3">
      <c r="A64" s="139" t="s">
        <v>80</v>
      </c>
      <c r="B64" s="204"/>
      <c r="C64" s="172"/>
      <c r="D64" s="172"/>
      <c r="E64" s="165"/>
      <c r="F64" s="204"/>
      <c r="G64" s="172"/>
      <c r="H64" s="172"/>
      <c r="I64" s="204" t="s">
        <v>102</v>
      </c>
      <c r="J64" s="172"/>
      <c r="K64" s="172"/>
      <c r="L64" s="270" t="s">
        <v>102</v>
      </c>
      <c r="M64" s="204"/>
      <c r="N64" s="165"/>
      <c r="O64" s="172"/>
      <c r="P64" s="204" t="s">
        <v>102</v>
      </c>
      <c r="Q64" s="172"/>
      <c r="R64" s="172"/>
      <c r="S64" s="165"/>
      <c r="T64" s="204"/>
      <c r="U64" s="172"/>
      <c r="V64" s="172"/>
      <c r="W64" s="204" t="s">
        <v>102</v>
      </c>
      <c r="X64" s="172"/>
      <c r="Y64" s="172"/>
      <c r="Z64" s="165"/>
      <c r="AA64" s="204"/>
      <c r="AB64" s="172"/>
      <c r="AC64" s="172"/>
      <c r="AD64" s="204" t="s">
        <v>102</v>
      </c>
      <c r="AE64" s="172"/>
      <c r="AF64" s="263"/>
    </row>
    <row r="65" spans="1:32" ht="18.75" x14ac:dyDescent="0.3">
      <c r="A65" s="139" t="s">
        <v>109</v>
      </c>
      <c r="B65" s="173"/>
      <c r="C65" s="173"/>
      <c r="D65" s="205"/>
      <c r="E65" s="273" t="s">
        <v>102</v>
      </c>
      <c r="F65" s="173"/>
      <c r="G65" s="173"/>
      <c r="H65" s="205" t="s">
        <v>102</v>
      </c>
      <c r="I65" s="173"/>
      <c r="J65" s="173"/>
      <c r="K65" s="205"/>
      <c r="L65" s="168"/>
      <c r="M65" s="173"/>
      <c r="N65" s="168"/>
      <c r="O65" s="205" t="s">
        <v>102</v>
      </c>
      <c r="P65" s="173"/>
      <c r="Q65" s="173"/>
      <c r="R65" s="205"/>
      <c r="S65" s="168"/>
      <c r="T65" s="173"/>
      <c r="U65" s="173"/>
      <c r="V65" s="205" t="s">
        <v>102</v>
      </c>
      <c r="W65" s="173"/>
      <c r="X65" s="173"/>
      <c r="Y65" s="205"/>
      <c r="Z65" s="168"/>
      <c r="AA65" s="173"/>
      <c r="AB65" s="173"/>
      <c r="AC65" s="205" t="s">
        <v>102</v>
      </c>
      <c r="AD65" s="173"/>
      <c r="AE65" s="173"/>
      <c r="AF65" s="264"/>
    </row>
    <row r="66" spans="1:32" ht="18.75" x14ac:dyDescent="0.3">
      <c r="A66" s="139" t="s">
        <v>68</v>
      </c>
      <c r="B66" s="172"/>
      <c r="C66" s="172"/>
      <c r="D66" s="172"/>
      <c r="E66" s="270"/>
      <c r="F66" s="172"/>
      <c r="G66" s="204" t="s">
        <v>102</v>
      </c>
      <c r="H66" s="172"/>
      <c r="I66" s="172"/>
      <c r="J66" s="172"/>
      <c r="K66" s="172"/>
      <c r="L66" s="270" t="s">
        <v>102</v>
      </c>
      <c r="M66" s="172"/>
      <c r="N66" s="270" t="s">
        <v>102</v>
      </c>
      <c r="O66" s="172"/>
      <c r="P66" s="172"/>
      <c r="Q66" s="172"/>
      <c r="R66" s="172"/>
      <c r="S66" s="270"/>
      <c r="T66" s="172"/>
      <c r="U66" s="204" t="s">
        <v>102</v>
      </c>
      <c r="V66" s="172"/>
      <c r="W66" s="172"/>
      <c r="X66" s="172"/>
      <c r="Y66" s="172"/>
      <c r="Z66" s="270"/>
      <c r="AA66" s="172"/>
      <c r="AB66" s="204" t="s">
        <v>102</v>
      </c>
      <c r="AC66" s="172"/>
      <c r="AD66" s="172"/>
      <c r="AE66" s="172"/>
      <c r="AF66" s="263"/>
    </row>
    <row r="67" spans="1:32" ht="15.75" thickBot="1" x14ac:dyDescent="0.3">
      <c r="A67" s="256"/>
      <c r="B67" s="254"/>
      <c r="C67" s="254"/>
      <c r="D67" s="254"/>
      <c r="E67" s="272"/>
      <c r="F67" s="254"/>
      <c r="G67" s="254"/>
      <c r="H67" s="254"/>
      <c r="I67" s="254"/>
      <c r="J67" s="254"/>
      <c r="K67" s="254"/>
      <c r="L67" s="272"/>
      <c r="M67" s="254"/>
      <c r="O67" s="254"/>
      <c r="P67" s="254"/>
      <c r="Q67" s="254"/>
      <c r="R67" s="254"/>
      <c r="S67" s="272"/>
      <c r="T67" s="254"/>
      <c r="U67" s="254"/>
      <c r="V67" s="254"/>
      <c r="W67" s="254"/>
      <c r="X67" s="254"/>
      <c r="Y67" s="254"/>
      <c r="Z67" s="272"/>
      <c r="AA67" s="254"/>
      <c r="AB67" s="254"/>
      <c r="AC67" s="254"/>
      <c r="AD67" s="254"/>
      <c r="AE67" s="254"/>
      <c r="AF67" s="254"/>
    </row>
    <row r="68" spans="1:32" ht="15.75" x14ac:dyDescent="0.25">
      <c r="A68" s="199" t="s">
        <v>63</v>
      </c>
      <c r="B68" s="200">
        <v>1</v>
      </c>
      <c r="C68" s="200">
        <v>2</v>
      </c>
      <c r="D68" s="200">
        <v>3</v>
      </c>
      <c r="E68" s="183">
        <v>4</v>
      </c>
      <c r="F68" s="200">
        <v>5</v>
      </c>
      <c r="G68" s="200">
        <v>6</v>
      </c>
      <c r="H68" s="200">
        <v>7</v>
      </c>
      <c r="I68" s="200">
        <v>8</v>
      </c>
      <c r="J68" s="200">
        <v>9</v>
      </c>
      <c r="K68" s="200">
        <v>10</v>
      </c>
      <c r="L68" s="183">
        <v>11</v>
      </c>
      <c r="M68" s="200">
        <v>12</v>
      </c>
      <c r="N68" s="183">
        <v>13</v>
      </c>
      <c r="O68" s="200">
        <v>14</v>
      </c>
      <c r="P68" s="200">
        <v>15</v>
      </c>
      <c r="Q68" s="200">
        <v>16</v>
      </c>
      <c r="R68" s="200">
        <v>17</v>
      </c>
      <c r="S68" s="183">
        <v>18</v>
      </c>
      <c r="T68" s="200">
        <v>19</v>
      </c>
      <c r="U68" s="200">
        <v>20</v>
      </c>
      <c r="V68" s="200">
        <v>21</v>
      </c>
      <c r="W68" s="200">
        <v>22</v>
      </c>
      <c r="X68" s="200">
        <v>23</v>
      </c>
      <c r="Y68" s="200">
        <v>24</v>
      </c>
      <c r="Z68" s="183">
        <v>25</v>
      </c>
      <c r="AA68" s="200">
        <v>26</v>
      </c>
      <c r="AB68" s="200">
        <v>27</v>
      </c>
      <c r="AC68" s="200">
        <v>28</v>
      </c>
      <c r="AD68" s="200">
        <v>29</v>
      </c>
      <c r="AE68" s="201">
        <v>30</v>
      </c>
      <c r="AF68" s="265">
        <v>31</v>
      </c>
    </row>
    <row r="69" spans="1:32" ht="15.75" x14ac:dyDescent="0.25">
      <c r="A69" s="138" t="s">
        <v>318</v>
      </c>
      <c r="B69" s="143" t="s">
        <v>106</v>
      </c>
      <c r="C69" s="143" t="s">
        <v>107</v>
      </c>
      <c r="D69" s="143" t="s">
        <v>108</v>
      </c>
      <c r="E69" s="144" t="s">
        <v>103</v>
      </c>
      <c r="F69" s="143" t="s">
        <v>104</v>
      </c>
      <c r="G69" s="143" t="s">
        <v>105</v>
      </c>
      <c r="H69" s="143" t="s">
        <v>145</v>
      </c>
      <c r="I69" s="143" t="s">
        <v>106</v>
      </c>
      <c r="J69" s="143" t="s">
        <v>107</v>
      </c>
      <c r="K69" s="143" t="s">
        <v>108</v>
      </c>
      <c r="L69" s="144" t="s">
        <v>103</v>
      </c>
      <c r="M69" s="143" t="s">
        <v>104</v>
      </c>
      <c r="N69" s="144" t="s">
        <v>105</v>
      </c>
      <c r="O69" s="143" t="s">
        <v>145</v>
      </c>
      <c r="P69" s="143" t="s">
        <v>106</v>
      </c>
      <c r="Q69" s="143" t="s">
        <v>107</v>
      </c>
      <c r="R69" s="143" t="s">
        <v>108</v>
      </c>
      <c r="S69" s="144" t="s">
        <v>103</v>
      </c>
      <c r="T69" s="143" t="s">
        <v>104</v>
      </c>
      <c r="U69" s="143" t="s">
        <v>105</v>
      </c>
      <c r="V69" s="143" t="s">
        <v>145</v>
      </c>
      <c r="W69" s="143" t="s">
        <v>106</v>
      </c>
      <c r="X69" s="143" t="s">
        <v>107</v>
      </c>
      <c r="Y69" s="143" t="s">
        <v>108</v>
      </c>
      <c r="Z69" s="144" t="s">
        <v>103</v>
      </c>
      <c r="AA69" s="143" t="s">
        <v>104</v>
      </c>
      <c r="AB69" s="143" t="s">
        <v>105</v>
      </c>
      <c r="AC69" s="143" t="s">
        <v>145</v>
      </c>
      <c r="AD69" s="143" t="s">
        <v>106</v>
      </c>
      <c r="AE69" s="145" t="s">
        <v>107</v>
      </c>
      <c r="AF69" s="266"/>
    </row>
    <row r="70" spans="1:32" ht="18.75" x14ac:dyDescent="0.3">
      <c r="A70" s="207" t="s">
        <v>142</v>
      </c>
      <c r="B70" s="204"/>
      <c r="C70" s="172"/>
      <c r="D70" s="172"/>
      <c r="E70" s="270" t="s">
        <v>102</v>
      </c>
      <c r="F70" s="204"/>
      <c r="G70" s="204" t="s">
        <v>102</v>
      </c>
      <c r="H70" s="172"/>
      <c r="I70" s="204"/>
      <c r="J70" s="172"/>
      <c r="K70" s="172"/>
      <c r="L70" s="165"/>
      <c r="M70" s="204"/>
      <c r="N70" s="270" t="s">
        <v>102</v>
      </c>
      <c r="O70" s="172"/>
      <c r="P70" s="204"/>
      <c r="Q70" s="172"/>
      <c r="R70" s="172"/>
      <c r="S70" s="165"/>
      <c r="T70" s="204"/>
      <c r="U70" s="204" t="s">
        <v>102</v>
      </c>
      <c r="V70" s="172"/>
      <c r="W70" s="204"/>
      <c r="X70" s="172"/>
      <c r="Y70" s="172"/>
      <c r="Z70" s="165"/>
      <c r="AA70" s="204"/>
      <c r="AB70" s="204" t="s">
        <v>102</v>
      </c>
      <c r="AC70" s="172"/>
      <c r="AD70" s="204"/>
      <c r="AE70" s="172"/>
      <c r="AF70" s="267"/>
    </row>
    <row r="71" spans="1:32" ht="18.75" x14ac:dyDescent="0.3">
      <c r="A71" s="207" t="s">
        <v>143</v>
      </c>
      <c r="B71" s="173"/>
      <c r="C71" s="173"/>
      <c r="D71" s="205"/>
      <c r="E71" s="168"/>
      <c r="F71" s="173"/>
      <c r="G71" s="173"/>
      <c r="H71" s="205" t="s">
        <v>102</v>
      </c>
      <c r="I71" s="173"/>
      <c r="J71" s="173"/>
      <c r="K71" s="205"/>
      <c r="L71" s="273" t="s">
        <v>102</v>
      </c>
      <c r="M71" s="173"/>
      <c r="N71" s="168"/>
      <c r="O71" s="205" t="s">
        <v>102</v>
      </c>
      <c r="P71" s="173"/>
      <c r="Q71" s="173"/>
      <c r="R71" s="205"/>
      <c r="S71" s="168"/>
      <c r="T71" s="173"/>
      <c r="U71" s="173"/>
      <c r="V71" s="205" t="s">
        <v>102</v>
      </c>
      <c r="W71" s="173"/>
      <c r="X71" s="173"/>
      <c r="Y71" s="205"/>
      <c r="Z71" s="168"/>
      <c r="AA71" s="173"/>
      <c r="AB71" s="173"/>
      <c r="AC71" s="205" t="s">
        <v>102</v>
      </c>
      <c r="AD71" s="173"/>
      <c r="AE71" s="173"/>
      <c r="AF71" s="268"/>
    </row>
    <row r="72" spans="1:32" ht="19.5" thickBot="1" x14ac:dyDescent="0.35">
      <c r="A72" s="208" t="s">
        <v>317</v>
      </c>
      <c r="B72" s="204" t="s">
        <v>102</v>
      </c>
      <c r="C72" s="172"/>
      <c r="D72" s="172"/>
      <c r="E72" s="270"/>
      <c r="F72" s="172"/>
      <c r="G72" s="204"/>
      <c r="H72" s="172"/>
      <c r="I72" s="204" t="s">
        <v>102</v>
      </c>
      <c r="J72" s="172"/>
      <c r="K72" s="172"/>
      <c r="L72" s="270"/>
      <c r="M72" s="172"/>
      <c r="N72" s="270"/>
      <c r="O72" s="172"/>
      <c r="P72" s="204" t="s">
        <v>102</v>
      </c>
      <c r="Q72" s="172"/>
      <c r="R72" s="172"/>
      <c r="S72" s="270" t="s">
        <v>102</v>
      </c>
      <c r="T72" s="172"/>
      <c r="U72" s="204"/>
      <c r="V72" s="172"/>
      <c r="W72" s="204" t="s">
        <v>102</v>
      </c>
      <c r="X72" s="172"/>
      <c r="Y72" s="172"/>
      <c r="Z72" s="270"/>
      <c r="AA72" s="172"/>
      <c r="AB72" s="204"/>
      <c r="AC72" s="172"/>
      <c r="AD72" s="204" t="s">
        <v>102</v>
      </c>
      <c r="AE72" s="172"/>
      <c r="AF72" s="269"/>
    </row>
    <row r="75" spans="1:32" ht="15.75" thickBot="1" x14ac:dyDescent="0.3"/>
    <row r="76" spans="1:32" ht="15.75" x14ac:dyDescent="0.25">
      <c r="A76" s="199" t="s">
        <v>63</v>
      </c>
      <c r="B76" s="305">
        <v>1</v>
      </c>
      <c r="C76" s="306">
        <v>2</v>
      </c>
      <c r="D76" s="305">
        <v>3</v>
      </c>
      <c r="E76" s="307">
        <v>4</v>
      </c>
      <c r="F76" s="305">
        <v>5</v>
      </c>
      <c r="G76" s="305">
        <v>6</v>
      </c>
      <c r="H76" s="305">
        <v>7</v>
      </c>
      <c r="I76" s="305">
        <v>8</v>
      </c>
      <c r="J76" s="306">
        <v>9</v>
      </c>
      <c r="K76" s="305">
        <v>10</v>
      </c>
      <c r="L76" s="307">
        <v>11</v>
      </c>
      <c r="M76" s="305">
        <v>12</v>
      </c>
      <c r="N76" s="306">
        <v>13</v>
      </c>
      <c r="O76" s="305">
        <v>14</v>
      </c>
      <c r="P76" s="305">
        <v>15</v>
      </c>
      <c r="Q76" s="306">
        <v>16</v>
      </c>
      <c r="R76" s="305">
        <v>17</v>
      </c>
      <c r="S76" s="307">
        <v>18</v>
      </c>
      <c r="T76" s="305">
        <v>19</v>
      </c>
      <c r="U76" s="305">
        <v>20</v>
      </c>
      <c r="V76" s="305">
        <v>21</v>
      </c>
      <c r="W76" s="305">
        <v>22</v>
      </c>
      <c r="X76" s="306">
        <v>23</v>
      </c>
      <c r="Y76" s="305">
        <v>24</v>
      </c>
      <c r="Z76" s="307">
        <v>25</v>
      </c>
      <c r="AA76" s="305">
        <v>26</v>
      </c>
      <c r="AB76" s="305">
        <v>27</v>
      </c>
      <c r="AC76" s="305">
        <v>28</v>
      </c>
      <c r="AD76" s="305">
        <v>29</v>
      </c>
      <c r="AE76" s="306">
        <v>30</v>
      </c>
      <c r="AF76" s="308">
        <v>31</v>
      </c>
    </row>
    <row r="77" spans="1:32" ht="15.75" x14ac:dyDescent="0.25">
      <c r="A77" s="138" t="s">
        <v>328</v>
      </c>
      <c r="B77" s="309" t="s">
        <v>108</v>
      </c>
      <c r="C77" s="310" t="s">
        <v>103</v>
      </c>
      <c r="D77" s="309" t="s">
        <v>104</v>
      </c>
      <c r="E77" s="311" t="s">
        <v>105</v>
      </c>
      <c r="F77" s="309" t="s">
        <v>145</v>
      </c>
      <c r="G77" s="309" t="s">
        <v>106</v>
      </c>
      <c r="H77" s="309" t="s">
        <v>107</v>
      </c>
      <c r="I77" s="309" t="s">
        <v>108</v>
      </c>
      <c r="J77" s="310" t="s">
        <v>103</v>
      </c>
      <c r="K77" s="309" t="s">
        <v>104</v>
      </c>
      <c r="L77" s="311" t="s">
        <v>105</v>
      </c>
      <c r="M77" s="309" t="s">
        <v>145</v>
      </c>
      <c r="N77" s="310" t="s">
        <v>106</v>
      </c>
      <c r="O77" s="309" t="s">
        <v>107</v>
      </c>
      <c r="P77" s="309" t="s">
        <v>108</v>
      </c>
      <c r="Q77" s="310" t="s">
        <v>103</v>
      </c>
      <c r="R77" s="309" t="s">
        <v>104</v>
      </c>
      <c r="S77" s="311" t="s">
        <v>105</v>
      </c>
      <c r="T77" s="309" t="s">
        <v>145</v>
      </c>
      <c r="U77" s="309" t="s">
        <v>106</v>
      </c>
      <c r="V77" s="309" t="s">
        <v>107</v>
      </c>
      <c r="W77" s="309" t="s">
        <v>108</v>
      </c>
      <c r="X77" s="310" t="s">
        <v>103</v>
      </c>
      <c r="Y77" s="309" t="s">
        <v>104</v>
      </c>
      <c r="Z77" s="311" t="s">
        <v>105</v>
      </c>
      <c r="AA77" s="309" t="s">
        <v>145</v>
      </c>
      <c r="AB77" s="309" t="s">
        <v>106</v>
      </c>
      <c r="AC77" s="309" t="s">
        <v>107</v>
      </c>
      <c r="AD77" s="309" t="s">
        <v>108</v>
      </c>
      <c r="AE77" s="310" t="s">
        <v>103</v>
      </c>
      <c r="AF77" s="312" t="s">
        <v>104</v>
      </c>
    </row>
    <row r="78" spans="1:32" ht="18.75" x14ac:dyDescent="0.3">
      <c r="A78" s="139" t="s">
        <v>64</v>
      </c>
      <c r="B78" s="313"/>
      <c r="C78" s="314"/>
      <c r="D78" s="313"/>
      <c r="E78" s="315" t="s">
        <v>102</v>
      </c>
      <c r="F78" s="313"/>
      <c r="G78" s="315"/>
      <c r="H78" s="313"/>
      <c r="I78" s="313"/>
      <c r="J78" s="314"/>
      <c r="K78" s="313"/>
      <c r="L78" s="315" t="s">
        <v>102</v>
      </c>
      <c r="M78" s="313"/>
      <c r="N78" s="314"/>
      <c r="O78" s="313"/>
      <c r="P78" s="313"/>
      <c r="Q78" s="314" t="s">
        <v>102</v>
      </c>
      <c r="R78" s="313"/>
      <c r="S78" s="316" t="s">
        <v>102</v>
      </c>
      <c r="T78" s="313"/>
      <c r="U78" s="315"/>
      <c r="V78" s="313"/>
      <c r="W78" s="313"/>
      <c r="X78" s="314"/>
      <c r="Y78" s="313"/>
      <c r="Z78" s="315" t="s">
        <v>102</v>
      </c>
      <c r="AA78" s="313"/>
      <c r="AB78" s="315"/>
      <c r="AC78" s="313"/>
      <c r="AD78" s="313"/>
      <c r="AE78" s="314"/>
      <c r="AF78" s="317"/>
    </row>
    <row r="79" spans="1:32" ht="18.75" x14ac:dyDescent="0.3">
      <c r="A79" s="139" t="s">
        <v>65</v>
      </c>
      <c r="B79" s="318"/>
      <c r="C79" s="319"/>
      <c r="D79" s="318"/>
      <c r="E79" s="320"/>
      <c r="F79" s="318" t="s">
        <v>102</v>
      </c>
      <c r="G79" s="321"/>
      <c r="H79" s="318"/>
      <c r="I79" s="318"/>
      <c r="J79" s="322" t="s">
        <v>102</v>
      </c>
      <c r="K79" s="318"/>
      <c r="L79" s="320"/>
      <c r="M79" s="318" t="s">
        <v>102</v>
      </c>
      <c r="N79" s="319"/>
      <c r="O79" s="318"/>
      <c r="P79" s="318"/>
      <c r="Q79" s="319"/>
      <c r="R79" s="318"/>
      <c r="S79" s="323"/>
      <c r="T79" s="318" t="s">
        <v>102</v>
      </c>
      <c r="U79" s="321"/>
      <c r="V79" s="318"/>
      <c r="W79" s="318"/>
      <c r="X79" s="319"/>
      <c r="Y79" s="318"/>
      <c r="Z79" s="323"/>
      <c r="AA79" s="318" t="s">
        <v>102</v>
      </c>
      <c r="AB79" s="321"/>
      <c r="AC79" s="318"/>
      <c r="AD79" s="318"/>
      <c r="AE79" s="319"/>
      <c r="AF79" s="324"/>
    </row>
    <row r="80" spans="1:32" ht="18.75" x14ac:dyDescent="0.3">
      <c r="A80" s="139" t="s">
        <v>66</v>
      </c>
      <c r="B80" s="315"/>
      <c r="C80" s="314" t="s">
        <v>102</v>
      </c>
      <c r="D80" s="313"/>
      <c r="E80" s="316"/>
      <c r="F80" s="313"/>
      <c r="G80" s="315" t="s">
        <v>102</v>
      </c>
      <c r="H80" s="313"/>
      <c r="I80" s="315"/>
      <c r="J80" s="325"/>
      <c r="K80" s="313"/>
      <c r="L80" s="316"/>
      <c r="M80" s="313"/>
      <c r="N80" s="314" t="s">
        <v>102</v>
      </c>
      <c r="O80" s="313"/>
      <c r="P80" s="315"/>
      <c r="Q80" s="325"/>
      <c r="R80" s="313"/>
      <c r="S80" s="316"/>
      <c r="T80" s="313"/>
      <c r="U80" s="315" t="s">
        <v>102</v>
      </c>
      <c r="V80" s="313"/>
      <c r="W80" s="315"/>
      <c r="X80" s="325"/>
      <c r="Y80" s="313"/>
      <c r="Z80" s="316"/>
      <c r="AA80" s="313"/>
      <c r="AB80" s="315" t="s">
        <v>102</v>
      </c>
      <c r="AC80" s="313"/>
      <c r="AD80" s="315"/>
      <c r="AE80" s="325"/>
      <c r="AF80" s="317"/>
    </row>
    <row r="81" spans="1:32" ht="18.75" x14ac:dyDescent="0.3">
      <c r="A81" s="139" t="s">
        <v>67</v>
      </c>
      <c r="B81" s="321"/>
      <c r="C81" s="322"/>
      <c r="D81" s="321"/>
      <c r="E81" s="323"/>
      <c r="F81" s="321"/>
      <c r="G81" s="318"/>
      <c r="H81" s="321"/>
      <c r="I81" s="321"/>
      <c r="J81" s="319"/>
      <c r="K81" s="321"/>
      <c r="L81" s="323"/>
      <c r="M81" s="318"/>
      <c r="N81" s="319"/>
      <c r="O81" s="321"/>
      <c r="P81" s="321"/>
      <c r="Q81" s="322" t="s">
        <v>102</v>
      </c>
      <c r="R81" s="321"/>
      <c r="S81" s="320"/>
      <c r="T81" s="321"/>
      <c r="U81" s="321"/>
      <c r="V81" s="321"/>
      <c r="W81" s="318"/>
      <c r="X81" s="319"/>
      <c r="Y81" s="321"/>
      <c r="Z81" s="323"/>
      <c r="AA81" s="318"/>
      <c r="AB81" s="321"/>
      <c r="AC81" s="321"/>
      <c r="AD81" s="321"/>
      <c r="AE81" s="319"/>
      <c r="AF81" s="324"/>
    </row>
    <row r="82" spans="1:32" ht="18.75" x14ac:dyDescent="0.3">
      <c r="A82" s="274" t="s">
        <v>68</v>
      </c>
      <c r="B82" s="315"/>
      <c r="C82" s="325"/>
      <c r="D82" s="313"/>
      <c r="E82" s="316"/>
      <c r="F82" s="313"/>
      <c r="G82" s="315" t="s">
        <v>102</v>
      </c>
      <c r="H82" s="313"/>
      <c r="I82" s="315"/>
      <c r="J82" s="325"/>
      <c r="K82" s="313"/>
      <c r="L82" s="316"/>
      <c r="M82" s="313"/>
      <c r="N82" s="314" t="s">
        <v>102</v>
      </c>
      <c r="O82" s="313"/>
      <c r="P82" s="315"/>
      <c r="Q82" s="325"/>
      <c r="R82" s="313"/>
      <c r="S82" s="316"/>
      <c r="T82" s="313"/>
      <c r="U82" s="315" t="s">
        <v>102</v>
      </c>
      <c r="V82" s="313"/>
      <c r="W82" s="315"/>
      <c r="X82" s="325"/>
      <c r="Y82" s="313"/>
      <c r="Z82" s="316"/>
      <c r="AA82" s="313"/>
      <c r="AB82" s="315" t="s">
        <v>102</v>
      </c>
      <c r="AC82" s="313"/>
      <c r="AD82" s="315"/>
      <c r="AE82" s="315" t="s">
        <v>102</v>
      </c>
      <c r="AF82" s="317"/>
    </row>
    <row r="83" spans="1:32" ht="18.75" x14ac:dyDescent="0.3">
      <c r="A83" s="139" t="s">
        <v>110</v>
      </c>
      <c r="B83" s="321"/>
      <c r="C83" s="322" t="s">
        <v>102</v>
      </c>
      <c r="D83" s="321"/>
      <c r="E83" s="323"/>
      <c r="F83" s="321"/>
      <c r="G83" s="321"/>
      <c r="H83" s="318" t="s">
        <v>102</v>
      </c>
      <c r="I83" s="321"/>
      <c r="J83" s="322"/>
      <c r="K83" s="321"/>
      <c r="L83" s="323"/>
      <c r="M83" s="321"/>
      <c r="N83" s="319"/>
      <c r="O83" s="318" t="s">
        <v>102</v>
      </c>
      <c r="P83" s="321"/>
      <c r="Q83" s="322"/>
      <c r="R83" s="321"/>
      <c r="S83" s="323"/>
      <c r="T83" s="321"/>
      <c r="U83" s="321"/>
      <c r="V83" s="318" t="s">
        <v>102</v>
      </c>
      <c r="W83" s="321"/>
      <c r="X83" s="322"/>
      <c r="Y83" s="321"/>
      <c r="Z83" s="323"/>
      <c r="AA83" s="321"/>
      <c r="AB83" s="321"/>
      <c r="AC83" s="318" t="s">
        <v>102</v>
      </c>
      <c r="AD83" s="321"/>
      <c r="AE83" s="322"/>
      <c r="AF83" s="324"/>
    </row>
    <row r="84" spans="1:32" ht="18.75" x14ac:dyDescent="0.3">
      <c r="A84" s="139" t="s">
        <v>70</v>
      </c>
      <c r="B84" s="313"/>
      <c r="C84" s="314" t="s">
        <v>102</v>
      </c>
      <c r="D84" s="313"/>
      <c r="E84" s="315" t="s">
        <v>102</v>
      </c>
      <c r="F84" s="313"/>
      <c r="G84" s="315"/>
      <c r="H84" s="313"/>
      <c r="I84" s="313"/>
      <c r="J84" s="314"/>
      <c r="K84" s="313"/>
      <c r="L84" s="315" t="s">
        <v>102</v>
      </c>
      <c r="M84" s="313"/>
      <c r="N84" s="314"/>
      <c r="O84" s="313"/>
      <c r="P84" s="313"/>
      <c r="Q84" s="314"/>
      <c r="R84" s="313"/>
      <c r="S84" s="315" t="s">
        <v>102</v>
      </c>
      <c r="T84" s="313"/>
      <c r="U84" s="315"/>
      <c r="V84" s="313"/>
      <c r="W84" s="313"/>
      <c r="X84" s="314"/>
      <c r="Y84" s="313"/>
      <c r="Z84" s="315" t="s">
        <v>102</v>
      </c>
      <c r="AA84" s="313"/>
      <c r="AB84" s="315"/>
      <c r="AC84" s="313"/>
      <c r="AD84" s="313"/>
      <c r="AE84" s="314"/>
      <c r="AF84" s="317"/>
    </row>
    <row r="85" spans="1:32" ht="18.75" x14ac:dyDescent="0.3">
      <c r="A85" s="139" t="s">
        <v>71</v>
      </c>
      <c r="B85" s="321"/>
      <c r="C85" s="319"/>
      <c r="D85" s="318"/>
      <c r="E85" s="323"/>
      <c r="F85" s="318" t="s">
        <v>102</v>
      </c>
      <c r="G85" s="321"/>
      <c r="H85" s="318"/>
      <c r="I85" s="321"/>
      <c r="J85" s="319"/>
      <c r="K85" s="318"/>
      <c r="L85" s="323"/>
      <c r="M85" s="318" t="s">
        <v>102</v>
      </c>
      <c r="N85" s="319"/>
      <c r="O85" s="318"/>
      <c r="P85" s="321"/>
      <c r="Q85" s="322" t="s">
        <v>102</v>
      </c>
      <c r="R85" s="318"/>
      <c r="S85" s="320"/>
      <c r="T85" s="318" t="s">
        <v>102</v>
      </c>
      <c r="U85" s="321"/>
      <c r="V85" s="318"/>
      <c r="W85" s="321"/>
      <c r="X85" s="319"/>
      <c r="Y85" s="318"/>
      <c r="Z85" s="323"/>
      <c r="AA85" s="318" t="s">
        <v>102</v>
      </c>
      <c r="AB85" s="321"/>
      <c r="AC85" s="318"/>
      <c r="AD85" s="321"/>
      <c r="AE85" s="319"/>
      <c r="AF85" s="324"/>
    </row>
    <row r="86" spans="1:32" ht="18.75" x14ac:dyDescent="0.3">
      <c r="A86" s="139" t="s">
        <v>80</v>
      </c>
      <c r="B86" s="315"/>
      <c r="C86" s="325"/>
      <c r="D86" s="313"/>
      <c r="E86" s="326"/>
      <c r="F86" s="315"/>
      <c r="G86" s="315" t="s">
        <v>102</v>
      </c>
      <c r="H86" s="313"/>
      <c r="I86" s="315"/>
      <c r="J86" s="314" t="s">
        <v>102</v>
      </c>
      <c r="K86" s="313"/>
      <c r="L86" s="316"/>
      <c r="M86" s="315"/>
      <c r="N86" s="314" t="s">
        <v>102</v>
      </c>
      <c r="O86" s="313"/>
      <c r="P86" s="315"/>
      <c r="Q86" s="325"/>
      <c r="R86" s="313"/>
      <c r="S86" s="326"/>
      <c r="T86" s="315"/>
      <c r="U86" s="315" t="s">
        <v>102</v>
      </c>
      <c r="V86" s="313"/>
      <c r="W86" s="315"/>
      <c r="X86" s="325"/>
      <c r="Y86" s="313"/>
      <c r="Z86" s="326"/>
      <c r="AA86" s="315"/>
      <c r="AB86" s="315" t="s">
        <v>102</v>
      </c>
      <c r="AC86" s="313"/>
      <c r="AD86" s="315"/>
      <c r="AE86" s="325"/>
      <c r="AF86" s="317"/>
    </row>
    <row r="87" spans="1:32" ht="18.75" x14ac:dyDescent="0.3">
      <c r="A87" s="139" t="s">
        <v>109</v>
      </c>
      <c r="B87" s="321"/>
      <c r="C87" s="322" t="s">
        <v>102</v>
      </c>
      <c r="D87" s="318"/>
      <c r="E87" s="320"/>
      <c r="F87" s="318" t="s">
        <v>102</v>
      </c>
      <c r="G87" s="321"/>
      <c r="H87" s="318"/>
      <c r="I87" s="321"/>
      <c r="J87" s="319"/>
      <c r="K87" s="318"/>
      <c r="L87" s="323"/>
      <c r="M87" s="318" t="s">
        <v>102</v>
      </c>
      <c r="N87" s="319"/>
      <c r="O87" s="318"/>
      <c r="P87" s="321"/>
      <c r="Q87" s="319"/>
      <c r="R87" s="318"/>
      <c r="S87" s="323"/>
      <c r="T87" s="318" t="s">
        <v>102</v>
      </c>
      <c r="U87" s="321"/>
      <c r="V87" s="318"/>
      <c r="W87" s="321"/>
      <c r="X87" s="319"/>
      <c r="Y87" s="318"/>
      <c r="Z87" s="323"/>
      <c r="AA87" s="318" t="s">
        <v>102</v>
      </c>
      <c r="AB87" s="321"/>
      <c r="AC87" s="318"/>
      <c r="AD87" s="321"/>
      <c r="AE87" s="319"/>
      <c r="AF87" s="324"/>
    </row>
    <row r="88" spans="1:32" ht="19.5" thickBot="1" x14ac:dyDescent="0.35">
      <c r="A88" s="280"/>
      <c r="B88" s="327"/>
      <c r="C88" s="328"/>
      <c r="D88" s="327"/>
      <c r="E88" s="329"/>
      <c r="F88" s="327"/>
      <c r="G88" s="330" t="s">
        <v>102</v>
      </c>
      <c r="H88" s="327"/>
      <c r="I88" s="327"/>
      <c r="J88" s="328"/>
      <c r="K88" s="327"/>
      <c r="L88" s="329"/>
      <c r="M88" s="327"/>
      <c r="N88" s="332" t="s">
        <v>102</v>
      </c>
      <c r="O88" s="327"/>
      <c r="P88" s="327"/>
      <c r="Q88" s="328"/>
      <c r="R88" s="327"/>
      <c r="S88" s="329"/>
      <c r="T88" s="327"/>
      <c r="U88" s="330" t="s">
        <v>102</v>
      </c>
      <c r="V88" s="327"/>
      <c r="W88" s="327"/>
      <c r="X88" s="328"/>
      <c r="Y88" s="327"/>
      <c r="Z88" s="329"/>
      <c r="AA88" s="327"/>
      <c r="AB88" s="330" t="s">
        <v>102</v>
      </c>
      <c r="AC88" s="327"/>
      <c r="AD88" s="327"/>
      <c r="AE88" s="328"/>
      <c r="AF88" s="331"/>
    </row>
    <row r="89" spans="1:32" ht="15.75" thickBot="1" x14ac:dyDescent="0.3">
      <c r="A89" s="333"/>
      <c r="B89" s="334"/>
      <c r="C89" s="335"/>
      <c r="D89" s="334"/>
      <c r="E89" s="334"/>
      <c r="F89" s="334"/>
      <c r="G89" s="334"/>
      <c r="H89" s="334"/>
      <c r="I89" s="334"/>
      <c r="J89" s="335"/>
      <c r="K89" s="334"/>
      <c r="L89" s="334"/>
      <c r="M89" s="334"/>
      <c r="N89" s="335"/>
      <c r="O89" s="334"/>
      <c r="P89" s="334"/>
      <c r="Q89" s="335"/>
      <c r="R89" s="334"/>
      <c r="S89" s="334"/>
      <c r="T89" s="334"/>
      <c r="U89" s="334"/>
      <c r="V89" s="334"/>
      <c r="W89" s="334"/>
      <c r="X89" s="335"/>
      <c r="Y89" s="334"/>
      <c r="Z89" s="334"/>
      <c r="AA89" s="334"/>
      <c r="AB89" s="334"/>
      <c r="AC89" s="334"/>
      <c r="AD89" s="334"/>
      <c r="AE89" s="335"/>
      <c r="AF89" s="336"/>
    </row>
    <row r="90" spans="1:32" ht="15.75" x14ac:dyDescent="0.25">
      <c r="A90" s="199" t="s">
        <v>63</v>
      </c>
      <c r="B90" s="305">
        <v>1</v>
      </c>
      <c r="C90" s="306">
        <v>2</v>
      </c>
      <c r="D90" s="305">
        <v>3</v>
      </c>
      <c r="E90" s="307">
        <v>4</v>
      </c>
      <c r="F90" s="305">
        <v>5</v>
      </c>
      <c r="G90" s="305">
        <v>6</v>
      </c>
      <c r="H90" s="305">
        <v>7</v>
      </c>
      <c r="I90" s="305">
        <v>8</v>
      </c>
      <c r="J90" s="306">
        <v>9</v>
      </c>
      <c r="K90" s="305">
        <v>10</v>
      </c>
      <c r="L90" s="307">
        <v>11</v>
      </c>
      <c r="M90" s="305">
        <v>12</v>
      </c>
      <c r="N90" s="306">
        <v>13</v>
      </c>
      <c r="O90" s="305">
        <v>14</v>
      </c>
      <c r="P90" s="305">
        <v>15</v>
      </c>
      <c r="Q90" s="306">
        <v>16</v>
      </c>
      <c r="R90" s="305">
        <v>17</v>
      </c>
      <c r="S90" s="307">
        <v>18</v>
      </c>
      <c r="T90" s="305">
        <v>19</v>
      </c>
      <c r="U90" s="305">
        <v>20</v>
      </c>
      <c r="V90" s="305">
        <v>21</v>
      </c>
      <c r="W90" s="305">
        <v>22</v>
      </c>
      <c r="X90" s="306">
        <v>23</v>
      </c>
      <c r="Y90" s="305">
        <v>24</v>
      </c>
      <c r="Z90" s="307">
        <v>25</v>
      </c>
      <c r="AA90" s="305">
        <v>26</v>
      </c>
      <c r="AB90" s="305">
        <v>27</v>
      </c>
      <c r="AC90" s="305">
        <v>28</v>
      </c>
      <c r="AD90" s="305">
        <v>29</v>
      </c>
      <c r="AE90" s="306">
        <v>30</v>
      </c>
      <c r="AF90" s="308">
        <v>31</v>
      </c>
    </row>
    <row r="91" spans="1:32" ht="15.75" x14ac:dyDescent="0.25">
      <c r="A91" s="138" t="s">
        <v>328</v>
      </c>
      <c r="B91" s="309" t="s">
        <v>108</v>
      </c>
      <c r="C91" s="310" t="s">
        <v>103</v>
      </c>
      <c r="D91" s="309" t="s">
        <v>104</v>
      </c>
      <c r="E91" s="311" t="s">
        <v>105</v>
      </c>
      <c r="F91" s="309" t="s">
        <v>145</v>
      </c>
      <c r="G91" s="309" t="s">
        <v>106</v>
      </c>
      <c r="H91" s="309" t="s">
        <v>107</v>
      </c>
      <c r="I91" s="309" t="s">
        <v>108</v>
      </c>
      <c r="J91" s="310" t="s">
        <v>103</v>
      </c>
      <c r="K91" s="309" t="s">
        <v>104</v>
      </c>
      <c r="L91" s="311" t="s">
        <v>105</v>
      </c>
      <c r="M91" s="309" t="s">
        <v>145</v>
      </c>
      <c r="N91" s="310" t="s">
        <v>106</v>
      </c>
      <c r="O91" s="309" t="s">
        <v>107</v>
      </c>
      <c r="P91" s="309" t="s">
        <v>108</v>
      </c>
      <c r="Q91" s="310" t="s">
        <v>103</v>
      </c>
      <c r="R91" s="309" t="s">
        <v>104</v>
      </c>
      <c r="S91" s="311" t="s">
        <v>105</v>
      </c>
      <c r="T91" s="309" t="s">
        <v>145</v>
      </c>
      <c r="U91" s="309" t="s">
        <v>106</v>
      </c>
      <c r="V91" s="309" t="s">
        <v>107</v>
      </c>
      <c r="W91" s="309" t="s">
        <v>108</v>
      </c>
      <c r="X91" s="310" t="s">
        <v>103</v>
      </c>
      <c r="Y91" s="309" t="s">
        <v>104</v>
      </c>
      <c r="Z91" s="311" t="s">
        <v>105</v>
      </c>
      <c r="AA91" s="309" t="s">
        <v>145</v>
      </c>
      <c r="AB91" s="309" t="s">
        <v>106</v>
      </c>
      <c r="AC91" s="309" t="s">
        <v>107</v>
      </c>
      <c r="AD91" s="309" t="s">
        <v>108</v>
      </c>
      <c r="AE91" s="310" t="s">
        <v>103</v>
      </c>
      <c r="AF91" s="312" t="s">
        <v>104</v>
      </c>
    </row>
    <row r="92" spans="1:32" ht="19.5" thickBot="1" x14ac:dyDescent="0.35">
      <c r="A92" s="304" t="s">
        <v>142</v>
      </c>
      <c r="B92" s="315"/>
      <c r="C92" s="332" t="s">
        <v>102</v>
      </c>
      <c r="D92" s="313"/>
      <c r="E92" s="330" t="s">
        <v>102</v>
      </c>
      <c r="F92" s="315"/>
      <c r="G92" s="315"/>
      <c r="H92" s="313"/>
      <c r="I92" s="315"/>
      <c r="J92" s="325"/>
      <c r="K92" s="313"/>
      <c r="L92" s="330" t="s">
        <v>102</v>
      </c>
      <c r="M92" s="315"/>
      <c r="N92" s="314"/>
      <c r="O92" s="313"/>
      <c r="P92" s="315"/>
      <c r="Q92" s="325"/>
      <c r="R92" s="313"/>
      <c r="S92" s="330" t="s">
        <v>102</v>
      </c>
      <c r="T92" s="315"/>
      <c r="U92" s="315"/>
      <c r="V92" s="313"/>
      <c r="W92" s="315"/>
      <c r="X92" s="325"/>
      <c r="Y92" s="313"/>
      <c r="Z92" s="330" t="s">
        <v>102</v>
      </c>
      <c r="AA92" s="315"/>
      <c r="AB92" s="315"/>
      <c r="AC92" s="313"/>
      <c r="AD92" s="315"/>
      <c r="AE92" s="325"/>
      <c r="AF92" s="314"/>
    </row>
    <row r="93" spans="1:32" ht="18.75" x14ac:dyDescent="0.3">
      <c r="A93" s="304" t="s">
        <v>143</v>
      </c>
      <c r="B93" s="321"/>
      <c r="C93" s="319"/>
      <c r="D93" s="318"/>
      <c r="E93" s="323"/>
      <c r="F93" s="318" t="s">
        <v>102</v>
      </c>
      <c r="G93" s="321"/>
      <c r="H93" s="318"/>
      <c r="I93" s="321"/>
      <c r="J93" s="322" t="s">
        <v>102</v>
      </c>
      <c r="K93" s="318"/>
      <c r="L93" s="320"/>
      <c r="M93" s="318" t="s">
        <v>102</v>
      </c>
      <c r="N93" s="319"/>
      <c r="O93" s="318"/>
      <c r="P93" s="321"/>
      <c r="Q93" s="319"/>
      <c r="R93" s="318"/>
      <c r="S93" s="323"/>
      <c r="T93" s="318" t="s">
        <v>102</v>
      </c>
      <c r="U93" s="321"/>
      <c r="V93" s="318"/>
      <c r="W93" s="321"/>
      <c r="X93" s="319"/>
      <c r="Y93" s="318"/>
      <c r="Z93" s="323"/>
      <c r="AA93" s="318" t="s">
        <v>102</v>
      </c>
      <c r="AB93" s="321"/>
      <c r="AC93" s="318"/>
      <c r="AD93" s="321"/>
      <c r="AE93" s="319"/>
      <c r="AF93" s="318"/>
    </row>
    <row r="94" spans="1:32" ht="19.5" thickBot="1" x14ac:dyDescent="0.35">
      <c r="A94" s="280" t="s">
        <v>329</v>
      </c>
      <c r="B94" s="330"/>
      <c r="C94" s="328"/>
      <c r="D94" s="327"/>
      <c r="E94" s="332"/>
      <c r="F94" s="327"/>
      <c r="G94" s="330" t="s">
        <v>102</v>
      </c>
      <c r="H94" s="327"/>
      <c r="I94" s="330"/>
      <c r="J94" s="328"/>
      <c r="K94" s="327"/>
      <c r="L94" s="329"/>
      <c r="M94" s="327"/>
      <c r="N94" s="332" t="s">
        <v>102</v>
      </c>
      <c r="O94" s="327"/>
      <c r="P94" s="330"/>
      <c r="Q94" s="332" t="s">
        <v>102</v>
      </c>
      <c r="R94" s="327"/>
      <c r="S94" s="329"/>
      <c r="T94" s="327"/>
      <c r="U94" s="330" t="s">
        <v>102</v>
      </c>
      <c r="V94" s="327"/>
      <c r="W94" s="330"/>
      <c r="X94" s="328"/>
      <c r="Y94" s="327"/>
      <c r="Z94" s="329"/>
      <c r="AA94" s="327"/>
      <c r="AB94" s="330" t="s">
        <v>102</v>
      </c>
      <c r="AC94" s="327"/>
      <c r="AD94" s="330"/>
      <c r="AE94" s="328"/>
      <c r="AF94" s="314"/>
    </row>
    <row r="96" spans="1:32" ht="15.75" thickBot="1" x14ac:dyDescent="0.3"/>
    <row r="97" spans="1:32" ht="15.75" x14ac:dyDescent="0.25">
      <c r="A97" s="199" t="s">
        <v>63</v>
      </c>
      <c r="B97" s="307">
        <v>1</v>
      </c>
      <c r="C97" s="307">
        <v>2</v>
      </c>
      <c r="D97" s="307">
        <v>3</v>
      </c>
      <c r="E97" s="307">
        <v>4</v>
      </c>
      <c r="F97" s="307">
        <v>5</v>
      </c>
      <c r="G97" s="306">
        <v>6</v>
      </c>
      <c r="H97" s="307">
        <v>7</v>
      </c>
      <c r="I97" s="307">
        <v>8</v>
      </c>
      <c r="J97" s="307">
        <v>9</v>
      </c>
      <c r="K97" s="307">
        <v>10</v>
      </c>
      <c r="L97" s="307">
        <v>11</v>
      </c>
      <c r="M97" s="307">
        <v>12</v>
      </c>
      <c r="N97" s="306">
        <v>13</v>
      </c>
      <c r="O97" s="307">
        <v>14</v>
      </c>
      <c r="P97" s="307">
        <v>15</v>
      </c>
      <c r="Q97" s="307">
        <v>16</v>
      </c>
      <c r="R97" s="307">
        <v>17</v>
      </c>
      <c r="S97" s="307">
        <v>18</v>
      </c>
      <c r="T97" s="307">
        <v>19</v>
      </c>
      <c r="U97" s="306">
        <v>20</v>
      </c>
      <c r="V97" s="307">
        <v>21</v>
      </c>
      <c r="W97" s="307">
        <v>22</v>
      </c>
      <c r="X97" s="307">
        <v>23</v>
      </c>
      <c r="Y97" s="307">
        <v>24</v>
      </c>
      <c r="Z97" s="307">
        <v>25</v>
      </c>
      <c r="AA97" s="307">
        <v>26</v>
      </c>
      <c r="AB97" s="306">
        <v>27</v>
      </c>
      <c r="AC97" s="307">
        <v>28</v>
      </c>
      <c r="AD97" s="307">
        <v>29</v>
      </c>
      <c r="AE97" s="307">
        <v>30</v>
      </c>
      <c r="AF97" s="349">
        <v>31</v>
      </c>
    </row>
    <row r="98" spans="1:32" ht="15.75" x14ac:dyDescent="0.25">
      <c r="A98" s="138" t="s">
        <v>344</v>
      </c>
      <c r="B98" s="311" t="s">
        <v>105</v>
      </c>
      <c r="C98" s="311" t="s">
        <v>145</v>
      </c>
      <c r="D98" s="311" t="s">
        <v>106</v>
      </c>
      <c r="E98" s="311" t="s">
        <v>107</v>
      </c>
      <c r="F98" s="311" t="s">
        <v>108</v>
      </c>
      <c r="G98" s="310" t="s">
        <v>103</v>
      </c>
      <c r="H98" s="311" t="s">
        <v>104</v>
      </c>
      <c r="I98" s="311" t="s">
        <v>105</v>
      </c>
      <c r="J98" s="311" t="s">
        <v>145</v>
      </c>
      <c r="K98" s="311" t="s">
        <v>106</v>
      </c>
      <c r="L98" s="311" t="s">
        <v>107</v>
      </c>
      <c r="M98" s="311" t="s">
        <v>108</v>
      </c>
      <c r="N98" s="310" t="s">
        <v>103</v>
      </c>
      <c r="O98" s="311" t="s">
        <v>104</v>
      </c>
      <c r="P98" s="311" t="s">
        <v>105</v>
      </c>
      <c r="Q98" s="311" t="s">
        <v>145</v>
      </c>
      <c r="R98" s="311" t="s">
        <v>106</v>
      </c>
      <c r="S98" s="311" t="s">
        <v>107</v>
      </c>
      <c r="T98" s="311" t="s">
        <v>108</v>
      </c>
      <c r="U98" s="310" t="s">
        <v>103</v>
      </c>
      <c r="V98" s="311" t="s">
        <v>104</v>
      </c>
      <c r="W98" s="311" t="s">
        <v>105</v>
      </c>
      <c r="X98" s="311" t="s">
        <v>145</v>
      </c>
      <c r="Y98" s="311" t="s">
        <v>106</v>
      </c>
      <c r="Z98" s="311" t="s">
        <v>107</v>
      </c>
      <c r="AA98" s="311" t="s">
        <v>108</v>
      </c>
      <c r="AB98" s="310" t="s">
        <v>103</v>
      </c>
      <c r="AC98" s="311" t="s">
        <v>104</v>
      </c>
      <c r="AD98" s="311" t="s">
        <v>105</v>
      </c>
      <c r="AE98" s="311" t="s">
        <v>145</v>
      </c>
      <c r="AF98" s="311" t="s">
        <v>106</v>
      </c>
    </row>
    <row r="99" spans="1:32" ht="18.75" x14ac:dyDescent="0.3">
      <c r="A99" s="139" t="s">
        <v>64</v>
      </c>
      <c r="B99" s="316" t="s">
        <v>102</v>
      </c>
      <c r="C99" s="316"/>
      <c r="D99" s="326"/>
      <c r="E99" s="316"/>
      <c r="F99" s="326"/>
      <c r="G99" s="314"/>
      <c r="H99" s="326"/>
      <c r="I99" s="316" t="s">
        <v>102</v>
      </c>
      <c r="J99" s="316"/>
      <c r="K99" s="326"/>
      <c r="L99" s="316"/>
      <c r="M99" s="326"/>
      <c r="N99" s="314"/>
      <c r="O99" s="326"/>
      <c r="P99" s="316" t="s">
        <v>102</v>
      </c>
      <c r="Q99" s="316"/>
      <c r="R99" s="326"/>
      <c r="S99" s="316"/>
      <c r="T99" s="326"/>
      <c r="U99" s="314" t="s">
        <v>102</v>
      </c>
      <c r="V99" s="326"/>
      <c r="W99" s="316" t="s">
        <v>102</v>
      </c>
      <c r="X99" s="316"/>
      <c r="Y99" s="326"/>
      <c r="Z99" s="316"/>
      <c r="AA99" s="326"/>
      <c r="AB99" s="314"/>
      <c r="AC99" s="326"/>
      <c r="AD99" s="316" t="s">
        <v>102</v>
      </c>
      <c r="AE99" s="316"/>
      <c r="AF99" s="350"/>
    </row>
    <row r="100" spans="1:32" ht="18.75" x14ac:dyDescent="0.3">
      <c r="A100" s="139"/>
      <c r="B100" s="320"/>
      <c r="C100" s="323"/>
      <c r="D100" s="320"/>
      <c r="E100" s="320"/>
      <c r="F100" s="320"/>
      <c r="G100" s="319"/>
      <c r="H100" s="320"/>
      <c r="I100" s="320"/>
      <c r="J100" s="320"/>
      <c r="K100" s="320"/>
      <c r="L100" s="320"/>
      <c r="M100" s="320"/>
      <c r="N100" s="319"/>
      <c r="O100" s="320"/>
      <c r="P100" s="320"/>
      <c r="Q100" s="323"/>
      <c r="R100" s="320"/>
      <c r="S100" s="323"/>
      <c r="T100" s="320"/>
      <c r="U100" s="319"/>
      <c r="V100" s="320"/>
      <c r="W100" s="320"/>
      <c r="X100" s="323"/>
      <c r="Y100" s="320"/>
      <c r="Z100" s="323"/>
      <c r="AA100" s="320"/>
      <c r="AB100" s="319"/>
      <c r="AC100" s="320"/>
      <c r="AD100" s="320"/>
      <c r="AE100" s="323"/>
      <c r="AF100" s="351"/>
    </row>
    <row r="101" spans="1:32" ht="18.75" x14ac:dyDescent="0.3">
      <c r="A101" s="139" t="s">
        <v>66</v>
      </c>
      <c r="B101" s="316"/>
      <c r="C101" s="316"/>
      <c r="D101" s="316" t="s">
        <v>102</v>
      </c>
      <c r="E101" s="316"/>
      <c r="F101" s="326"/>
      <c r="G101" s="314" t="s">
        <v>102</v>
      </c>
      <c r="H101" s="326"/>
      <c r="I101" s="316"/>
      <c r="J101" s="326"/>
      <c r="K101" s="316" t="s">
        <v>102</v>
      </c>
      <c r="L101" s="316"/>
      <c r="M101" s="326"/>
      <c r="N101" s="314"/>
      <c r="O101" s="326"/>
      <c r="P101" s="316"/>
      <c r="Q101" s="326"/>
      <c r="R101" s="316" t="s">
        <v>102</v>
      </c>
      <c r="S101" s="316"/>
      <c r="T101" s="326"/>
      <c r="U101" s="314"/>
      <c r="V101" s="326"/>
      <c r="W101" s="316"/>
      <c r="X101" s="326"/>
      <c r="Y101" s="316" t="s">
        <v>102</v>
      </c>
      <c r="Z101" s="316"/>
      <c r="AA101" s="326"/>
      <c r="AB101" s="314"/>
      <c r="AC101" s="326"/>
      <c r="AD101" s="316"/>
      <c r="AE101" s="326"/>
      <c r="AF101" s="316" t="s">
        <v>102</v>
      </c>
    </row>
    <row r="102" spans="1:32" ht="18.75" x14ac:dyDescent="0.3">
      <c r="A102" s="139" t="s">
        <v>67</v>
      </c>
      <c r="B102" s="323"/>
      <c r="C102" s="320"/>
      <c r="D102" s="323"/>
      <c r="E102" s="323"/>
      <c r="F102" s="323"/>
      <c r="G102" s="322"/>
      <c r="H102" s="318" t="s">
        <v>102</v>
      </c>
      <c r="I102" s="323"/>
      <c r="J102" s="323"/>
      <c r="K102" s="323"/>
      <c r="L102" s="323"/>
      <c r="M102" s="320"/>
      <c r="N102" s="319"/>
      <c r="O102" s="318" t="s">
        <v>102</v>
      </c>
      <c r="P102" s="323"/>
      <c r="Q102" s="320"/>
      <c r="R102" s="323"/>
      <c r="S102" s="320"/>
      <c r="T102" s="323"/>
      <c r="U102" s="319"/>
      <c r="V102" s="318" t="s">
        <v>102</v>
      </c>
      <c r="W102" s="320"/>
      <c r="X102" s="323"/>
      <c r="Y102" s="323"/>
      <c r="Z102" s="323"/>
      <c r="AA102" s="320"/>
      <c r="AB102" s="319"/>
      <c r="AC102" s="318" t="s">
        <v>102</v>
      </c>
      <c r="AD102" s="323"/>
      <c r="AE102" s="323"/>
      <c r="AF102" s="351"/>
    </row>
    <row r="103" spans="1:32" ht="18.75" x14ac:dyDescent="0.3">
      <c r="A103" s="274" t="s">
        <v>68</v>
      </c>
      <c r="B103" s="316"/>
      <c r="C103" s="326"/>
      <c r="D103" s="316" t="s">
        <v>102</v>
      </c>
      <c r="E103" s="316"/>
      <c r="F103" s="326"/>
      <c r="G103" s="314"/>
      <c r="H103" s="326"/>
      <c r="I103" s="316"/>
      <c r="J103" s="326"/>
      <c r="K103" s="316" t="s">
        <v>102</v>
      </c>
      <c r="L103" s="316"/>
      <c r="M103" s="326"/>
      <c r="N103" s="314"/>
      <c r="O103" s="326"/>
      <c r="P103" s="316"/>
      <c r="Q103" s="326"/>
      <c r="R103" s="316" t="s">
        <v>102</v>
      </c>
      <c r="S103" s="316"/>
      <c r="T103" s="326"/>
      <c r="U103" s="314"/>
      <c r="V103" s="326"/>
      <c r="W103" s="316"/>
      <c r="X103" s="326"/>
      <c r="Y103" s="316" t="s">
        <v>102</v>
      </c>
      <c r="Z103" s="316"/>
      <c r="AA103" s="326"/>
      <c r="AB103" s="314" t="s">
        <v>102</v>
      </c>
      <c r="AC103" s="326"/>
      <c r="AD103" s="316"/>
      <c r="AE103" s="316"/>
      <c r="AF103" s="316" t="s">
        <v>102</v>
      </c>
    </row>
    <row r="104" spans="1:32" ht="18.75" x14ac:dyDescent="0.3">
      <c r="A104" s="139" t="s">
        <v>110</v>
      </c>
      <c r="B104" s="323"/>
      <c r="C104" s="318" t="s">
        <v>102</v>
      </c>
      <c r="D104" s="323"/>
      <c r="E104" s="323"/>
      <c r="F104" s="323"/>
      <c r="G104" s="319"/>
      <c r="H104" s="320"/>
      <c r="I104" s="323"/>
      <c r="J104" s="318" t="s">
        <v>102</v>
      </c>
      <c r="K104" s="323"/>
      <c r="L104" s="323"/>
      <c r="M104" s="323"/>
      <c r="N104" s="322" t="s">
        <v>102</v>
      </c>
      <c r="O104" s="320"/>
      <c r="P104" s="323"/>
      <c r="Q104" s="318" t="s">
        <v>102</v>
      </c>
      <c r="R104" s="323"/>
      <c r="S104" s="323"/>
      <c r="T104" s="323"/>
      <c r="U104" s="319"/>
      <c r="V104" s="320"/>
      <c r="W104" s="323"/>
      <c r="X104" s="318" t="s">
        <v>102</v>
      </c>
      <c r="Y104" s="323"/>
      <c r="Z104" s="323"/>
      <c r="AA104" s="323"/>
      <c r="AB104" s="319"/>
      <c r="AC104" s="320"/>
      <c r="AD104" s="323"/>
      <c r="AE104" s="318" t="s">
        <v>102</v>
      </c>
      <c r="AF104" s="351"/>
    </row>
    <row r="105" spans="1:32" ht="18.75" x14ac:dyDescent="0.3">
      <c r="A105" s="139" t="s">
        <v>70</v>
      </c>
      <c r="B105" s="316" t="s">
        <v>102</v>
      </c>
      <c r="C105" s="316"/>
      <c r="D105" s="326"/>
      <c r="E105" s="316"/>
      <c r="F105" s="326"/>
      <c r="G105" s="316" t="s">
        <v>102</v>
      </c>
      <c r="H105" s="326"/>
      <c r="I105" s="316" t="s">
        <v>102</v>
      </c>
      <c r="J105" s="316"/>
      <c r="K105" s="326"/>
      <c r="L105" s="316"/>
      <c r="M105" s="326"/>
      <c r="N105" s="314"/>
      <c r="O105" s="326"/>
      <c r="P105" s="316" t="s">
        <v>102</v>
      </c>
      <c r="Q105" s="316"/>
      <c r="R105" s="326"/>
      <c r="S105" s="316"/>
      <c r="T105" s="326"/>
      <c r="U105" s="314"/>
      <c r="V105" s="326"/>
      <c r="W105" s="316" t="s">
        <v>102</v>
      </c>
      <c r="X105" s="316"/>
      <c r="Y105" s="326"/>
      <c r="Z105" s="316"/>
      <c r="AA105" s="326"/>
      <c r="AB105" s="314"/>
      <c r="AC105" s="326"/>
      <c r="AD105" s="316" t="s">
        <v>102</v>
      </c>
      <c r="AE105" s="316"/>
      <c r="AF105" s="350"/>
    </row>
    <row r="106" spans="1:32" ht="18.75" x14ac:dyDescent="0.3">
      <c r="A106" s="139"/>
      <c r="B106" s="323"/>
      <c r="C106" s="323"/>
      <c r="D106" s="320"/>
      <c r="E106" s="323"/>
      <c r="F106" s="320"/>
      <c r="G106" s="319"/>
      <c r="H106" s="320"/>
      <c r="I106" s="323"/>
      <c r="J106" s="323"/>
      <c r="K106" s="320"/>
      <c r="L106" s="323"/>
      <c r="M106" s="320"/>
      <c r="N106" s="319"/>
      <c r="O106" s="320"/>
      <c r="P106" s="323"/>
      <c r="Q106" s="320"/>
      <c r="R106" s="320"/>
      <c r="S106" s="320"/>
      <c r="T106" s="320"/>
      <c r="U106" s="319"/>
      <c r="V106" s="320"/>
      <c r="W106" s="323"/>
      <c r="X106" s="323"/>
      <c r="Y106" s="320"/>
      <c r="Z106" s="323"/>
      <c r="AA106" s="320"/>
      <c r="AB106" s="319"/>
      <c r="AC106" s="320"/>
      <c r="AD106" s="323"/>
      <c r="AE106" s="323"/>
      <c r="AF106" s="351"/>
    </row>
    <row r="107" spans="1:32" ht="18.75" x14ac:dyDescent="0.3">
      <c r="A107" s="139" t="s">
        <v>80</v>
      </c>
      <c r="B107" s="316"/>
      <c r="C107" s="326"/>
      <c r="D107" s="316" t="s">
        <v>102</v>
      </c>
      <c r="E107" s="326"/>
      <c r="F107" s="316"/>
      <c r="G107" s="314"/>
      <c r="H107" s="326"/>
      <c r="I107" s="316"/>
      <c r="J107" s="316"/>
      <c r="K107" s="326"/>
      <c r="L107" s="316"/>
      <c r="M107" s="316"/>
      <c r="N107" s="314" t="s">
        <v>102</v>
      </c>
      <c r="O107" s="326"/>
      <c r="P107" s="316"/>
      <c r="Q107" s="326"/>
      <c r="R107" s="316" t="s">
        <v>102</v>
      </c>
      <c r="S107" s="326"/>
      <c r="T107" s="316"/>
      <c r="U107" s="314"/>
      <c r="V107" s="326"/>
      <c r="W107" s="316"/>
      <c r="X107" s="326"/>
      <c r="Y107" s="316" t="s">
        <v>102</v>
      </c>
      <c r="Z107" s="326"/>
      <c r="AA107" s="316"/>
      <c r="AB107" s="314"/>
      <c r="AC107" s="326"/>
      <c r="AD107" s="316"/>
      <c r="AE107" s="326"/>
      <c r="AF107" s="316" t="s">
        <v>102</v>
      </c>
    </row>
    <row r="108" spans="1:32" ht="18.75" x14ac:dyDescent="0.3">
      <c r="A108" s="139" t="s">
        <v>109</v>
      </c>
      <c r="B108" s="323"/>
      <c r="C108" s="318" t="s">
        <v>102</v>
      </c>
      <c r="D108" s="320"/>
      <c r="E108" s="320"/>
      <c r="F108" s="320"/>
      <c r="G108" s="322" t="s">
        <v>102</v>
      </c>
      <c r="H108" s="320"/>
      <c r="I108" s="323"/>
      <c r="J108" s="318" t="s">
        <v>102</v>
      </c>
      <c r="K108" s="320"/>
      <c r="L108" s="323"/>
      <c r="M108" s="320"/>
      <c r="N108" s="319"/>
      <c r="O108" s="320"/>
      <c r="P108" s="323"/>
      <c r="Q108" s="318" t="s">
        <v>102</v>
      </c>
      <c r="R108" s="320"/>
      <c r="S108" s="323"/>
      <c r="T108" s="320"/>
      <c r="U108" s="319"/>
      <c r="V108" s="320"/>
      <c r="W108" s="323"/>
      <c r="X108" s="318" t="s">
        <v>102</v>
      </c>
      <c r="Y108" s="320"/>
      <c r="Z108" s="323"/>
      <c r="AA108" s="320"/>
      <c r="AB108" s="319"/>
      <c r="AC108" s="320"/>
      <c r="AD108" s="323"/>
      <c r="AE108" s="318" t="s">
        <v>102</v>
      </c>
      <c r="AF108" s="351"/>
    </row>
    <row r="109" spans="1:32" ht="19.5" thickBot="1" x14ac:dyDescent="0.35">
      <c r="A109" s="280" t="s">
        <v>345</v>
      </c>
      <c r="B109" s="352"/>
      <c r="C109" s="352"/>
      <c r="D109" s="352"/>
      <c r="E109" s="329"/>
      <c r="F109" s="316" t="s">
        <v>102</v>
      </c>
      <c r="G109" s="332"/>
      <c r="H109" s="352"/>
      <c r="I109" s="316" t="s">
        <v>102</v>
      </c>
      <c r="J109" s="352"/>
      <c r="K109" s="352"/>
      <c r="L109" s="329"/>
      <c r="M109" s="352"/>
      <c r="N109" s="314" t="s">
        <v>102</v>
      </c>
      <c r="O109" s="352"/>
      <c r="P109" s="316" t="s">
        <v>102</v>
      </c>
      <c r="Q109" s="352"/>
      <c r="R109" s="352"/>
      <c r="S109" s="329"/>
      <c r="T109" s="352"/>
      <c r="U109" s="332"/>
      <c r="V109" s="352"/>
      <c r="W109" s="316" t="s">
        <v>102</v>
      </c>
      <c r="X109" s="352"/>
      <c r="Y109" s="352"/>
      <c r="Z109" s="329"/>
      <c r="AA109" s="352"/>
      <c r="AB109" s="332"/>
      <c r="AC109" s="352"/>
      <c r="AD109" s="316" t="s">
        <v>102</v>
      </c>
      <c r="AE109" s="352"/>
      <c r="AF109" s="353"/>
    </row>
    <row r="110" spans="1:32" ht="15.75" thickBot="1" x14ac:dyDescent="0.3">
      <c r="A110" s="333"/>
      <c r="B110" s="334"/>
      <c r="C110" s="334"/>
      <c r="D110" s="334"/>
      <c r="E110" s="334"/>
      <c r="F110" s="334"/>
      <c r="G110" s="335"/>
      <c r="H110" s="334"/>
      <c r="I110" s="334"/>
      <c r="J110" s="334"/>
      <c r="K110" s="334"/>
      <c r="L110" s="334"/>
      <c r="M110" s="334"/>
      <c r="N110" s="335"/>
      <c r="O110" s="334"/>
      <c r="P110" s="334"/>
      <c r="Q110" s="334"/>
      <c r="R110" s="334"/>
      <c r="S110" s="334"/>
      <c r="T110" s="334"/>
      <c r="U110" s="335"/>
      <c r="V110" s="334"/>
      <c r="W110" s="334"/>
      <c r="X110" s="334"/>
      <c r="Y110" s="334"/>
      <c r="Z110" s="334"/>
      <c r="AA110" s="334"/>
      <c r="AB110" s="335"/>
      <c r="AC110" s="334"/>
      <c r="AD110" s="334"/>
      <c r="AE110" s="334"/>
      <c r="AF110" s="336"/>
    </row>
    <row r="111" spans="1:32" ht="15.75" x14ac:dyDescent="0.25">
      <c r="A111" s="199" t="s">
        <v>63</v>
      </c>
      <c r="B111" s="307">
        <v>1</v>
      </c>
      <c r="C111" s="307">
        <v>2</v>
      </c>
      <c r="D111" s="307">
        <v>3</v>
      </c>
      <c r="E111" s="307">
        <v>4</v>
      </c>
      <c r="F111" s="307">
        <v>5</v>
      </c>
      <c r="G111" s="306">
        <v>6</v>
      </c>
      <c r="H111" s="307">
        <v>7</v>
      </c>
      <c r="I111" s="307">
        <v>8</v>
      </c>
      <c r="J111" s="307">
        <v>9</v>
      </c>
      <c r="K111" s="307">
        <v>10</v>
      </c>
      <c r="L111" s="307">
        <v>11</v>
      </c>
      <c r="M111" s="307">
        <v>12</v>
      </c>
      <c r="N111" s="306">
        <v>13</v>
      </c>
      <c r="O111" s="307">
        <v>14</v>
      </c>
      <c r="P111" s="307">
        <v>15</v>
      </c>
      <c r="Q111" s="307">
        <v>16</v>
      </c>
      <c r="R111" s="307">
        <v>17</v>
      </c>
      <c r="S111" s="307">
        <v>18</v>
      </c>
      <c r="T111" s="307">
        <v>19</v>
      </c>
      <c r="U111" s="306">
        <v>20</v>
      </c>
      <c r="V111" s="307">
        <v>21</v>
      </c>
      <c r="W111" s="307">
        <v>22</v>
      </c>
      <c r="X111" s="307">
        <v>23</v>
      </c>
      <c r="Y111" s="307">
        <v>24</v>
      </c>
      <c r="Z111" s="307">
        <v>25</v>
      </c>
      <c r="AA111" s="307">
        <v>26</v>
      </c>
      <c r="AB111" s="306">
        <v>27</v>
      </c>
      <c r="AC111" s="307">
        <v>28</v>
      </c>
      <c r="AD111" s="307">
        <v>29</v>
      </c>
      <c r="AE111" s="307">
        <v>30</v>
      </c>
      <c r="AF111" s="349">
        <v>31</v>
      </c>
    </row>
    <row r="112" spans="1:32" ht="15.75" x14ac:dyDescent="0.25">
      <c r="A112" s="138" t="s">
        <v>344</v>
      </c>
      <c r="B112" s="311" t="s">
        <v>105</v>
      </c>
      <c r="C112" s="311" t="s">
        <v>145</v>
      </c>
      <c r="D112" s="311" t="s">
        <v>106</v>
      </c>
      <c r="E112" s="311" t="s">
        <v>107</v>
      </c>
      <c r="F112" s="311" t="s">
        <v>108</v>
      </c>
      <c r="G112" s="310" t="s">
        <v>103</v>
      </c>
      <c r="H112" s="311" t="s">
        <v>104</v>
      </c>
      <c r="I112" s="311" t="s">
        <v>105</v>
      </c>
      <c r="J112" s="311" t="s">
        <v>145</v>
      </c>
      <c r="K112" s="311" t="s">
        <v>106</v>
      </c>
      <c r="L112" s="311" t="s">
        <v>107</v>
      </c>
      <c r="M112" s="311" t="s">
        <v>108</v>
      </c>
      <c r="N112" s="310" t="s">
        <v>103</v>
      </c>
      <c r="O112" s="311" t="s">
        <v>104</v>
      </c>
      <c r="P112" s="311" t="s">
        <v>105</v>
      </c>
      <c r="Q112" s="311" t="s">
        <v>145</v>
      </c>
      <c r="R112" s="311" t="s">
        <v>106</v>
      </c>
      <c r="S112" s="311" t="s">
        <v>107</v>
      </c>
      <c r="T112" s="311" t="s">
        <v>108</v>
      </c>
      <c r="U112" s="310" t="s">
        <v>103</v>
      </c>
      <c r="V112" s="311" t="s">
        <v>104</v>
      </c>
      <c r="W112" s="311" t="s">
        <v>105</v>
      </c>
      <c r="X112" s="311" t="s">
        <v>145</v>
      </c>
      <c r="Y112" s="311" t="s">
        <v>106</v>
      </c>
      <c r="Z112" s="311" t="s">
        <v>107</v>
      </c>
      <c r="AA112" s="311" t="s">
        <v>108</v>
      </c>
      <c r="AB112" s="310" t="s">
        <v>103</v>
      </c>
      <c r="AC112" s="311" t="s">
        <v>104</v>
      </c>
      <c r="AD112" s="311" t="s">
        <v>105</v>
      </c>
      <c r="AE112" s="311" t="s">
        <v>145</v>
      </c>
      <c r="AF112" s="311" t="s">
        <v>106</v>
      </c>
    </row>
    <row r="113" spans="1:32" ht="19.5" thickBot="1" x14ac:dyDescent="0.35">
      <c r="A113" s="348" t="s">
        <v>142</v>
      </c>
      <c r="B113" s="330" t="s">
        <v>102</v>
      </c>
      <c r="C113" s="329"/>
      <c r="D113" s="326"/>
      <c r="E113" s="329"/>
      <c r="F113" s="316"/>
      <c r="G113" s="332" t="s">
        <v>102</v>
      </c>
      <c r="H113" s="326"/>
      <c r="I113" s="330" t="s">
        <v>102</v>
      </c>
      <c r="J113" s="326"/>
      <c r="K113" s="326"/>
      <c r="L113" s="329"/>
      <c r="M113" s="316"/>
      <c r="N113" s="314"/>
      <c r="O113" s="326"/>
      <c r="P113" s="330" t="s">
        <v>102</v>
      </c>
      <c r="Q113" s="326"/>
      <c r="R113" s="326"/>
      <c r="S113" s="329"/>
      <c r="T113" s="316"/>
      <c r="U113" s="314"/>
      <c r="V113" s="326"/>
      <c r="W113" s="330" t="s">
        <v>102</v>
      </c>
      <c r="X113" s="326"/>
      <c r="Y113" s="326"/>
      <c r="Z113" s="329"/>
      <c r="AA113" s="316"/>
      <c r="AB113" s="314"/>
      <c r="AC113" s="326"/>
      <c r="AD113" s="330" t="s">
        <v>102</v>
      </c>
      <c r="AE113" s="326"/>
      <c r="AF113" s="316"/>
    </row>
    <row r="114" spans="1:32" ht="18.75" x14ac:dyDescent="0.3">
      <c r="A114" s="348" t="s">
        <v>143</v>
      </c>
      <c r="B114" s="323"/>
      <c r="C114" s="318" t="s">
        <v>102</v>
      </c>
      <c r="D114" s="320"/>
      <c r="E114" s="323"/>
      <c r="F114" s="320"/>
      <c r="G114" s="319"/>
      <c r="H114" s="320"/>
      <c r="I114" s="323"/>
      <c r="J114" s="318" t="s">
        <v>102</v>
      </c>
      <c r="K114" s="320"/>
      <c r="L114" s="320"/>
      <c r="M114" s="320"/>
      <c r="N114" s="322" t="s">
        <v>102</v>
      </c>
      <c r="O114" s="320"/>
      <c r="P114" s="323"/>
      <c r="Q114" s="318" t="s">
        <v>102</v>
      </c>
      <c r="R114" s="320"/>
      <c r="S114" s="323"/>
      <c r="T114" s="320"/>
      <c r="U114" s="319"/>
      <c r="V114" s="320"/>
      <c r="W114" s="323"/>
      <c r="X114" s="318" t="s">
        <v>102</v>
      </c>
      <c r="Y114" s="320"/>
      <c r="Z114" s="323"/>
      <c r="AA114" s="320"/>
      <c r="AB114" s="319"/>
      <c r="AC114" s="320"/>
      <c r="AD114" s="323"/>
      <c r="AE114" s="318" t="s">
        <v>102</v>
      </c>
      <c r="AF114" s="320"/>
    </row>
    <row r="115" spans="1:32" ht="19.5" thickBot="1" x14ac:dyDescent="0.35">
      <c r="A115" s="280" t="s">
        <v>329</v>
      </c>
      <c r="B115" s="329"/>
      <c r="C115" s="352"/>
      <c r="D115" s="330" t="s">
        <v>102</v>
      </c>
      <c r="E115" s="329"/>
      <c r="F115" s="352"/>
      <c r="G115" s="332"/>
      <c r="H115" s="352"/>
      <c r="I115" s="329"/>
      <c r="J115" s="352"/>
      <c r="K115" s="330" t="s">
        <v>102</v>
      </c>
      <c r="L115" s="329"/>
      <c r="M115" s="352"/>
      <c r="N115" s="332"/>
      <c r="O115" s="352"/>
      <c r="P115" s="329"/>
      <c r="Q115" s="329"/>
      <c r="R115" s="330" t="s">
        <v>102</v>
      </c>
      <c r="S115" s="329"/>
      <c r="T115" s="352"/>
      <c r="U115" s="332" t="s">
        <v>102</v>
      </c>
      <c r="V115" s="352"/>
      <c r="W115" s="329"/>
      <c r="X115" s="352"/>
      <c r="Y115" s="330" t="s">
        <v>102</v>
      </c>
      <c r="Z115" s="329"/>
      <c r="AA115" s="352"/>
      <c r="AB115" s="332"/>
      <c r="AC115" s="352"/>
      <c r="AD115" s="329"/>
      <c r="AE115" s="352"/>
      <c r="AF115" s="330" t="s">
        <v>102</v>
      </c>
    </row>
  </sheetData>
  <mergeCells count="1">
    <mergeCell ref="A1:A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49E20-B79E-4176-A759-19F6CBCF2AB4}">
  <dimension ref="A1:R70"/>
  <sheetViews>
    <sheetView topLeftCell="A22" zoomScaleNormal="100" workbookViewId="0">
      <selection activeCell="R40" sqref="R40"/>
    </sheetView>
  </sheetViews>
  <sheetFormatPr defaultRowHeight="15" x14ac:dyDescent="0.25"/>
  <cols>
    <col min="1" max="1" width="16.5703125" customWidth="1"/>
    <col min="10" max="10" width="18.140625" customWidth="1"/>
  </cols>
  <sheetData>
    <row r="1" spans="1:17" ht="15.75" x14ac:dyDescent="0.25">
      <c r="A1" s="199" t="s">
        <v>63</v>
      </c>
      <c r="B1" s="305">
        <v>1</v>
      </c>
      <c r="C1" s="337">
        <v>2</v>
      </c>
      <c r="D1" s="275"/>
      <c r="E1" s="276"/>
      <c r="F1" s="275"/>
      <c r="G1" s="275"/>
      <c r="H1" s="276"/>
      <c r="J1" s="199" t="s">
        <v>63</v>
      </c>
      <c r="K1" s="305">
        <v>1</v>
      </c>
      <c r="L1" s="337">
        <v>2</v>
      </c>
      <c r="M1" s="275"/>
      <c r="N1" s="276"/>
      <c r="O1" s="275"/>
      <c r="P1" s="275"/>
      <c r="Q1" s="276"/>
    </row>
    <row r="2" spans="1:17" ht="15.75" x14ac:dyDescent="0.25">
      <c r="A2" s="138" t="s">
        <v>344</v>
      </c>
      <c r="B2" s="309" t="s">
        <v>108</v>
      </c>
      <c r="C2" s="338" t="s">
        <v>103</v>
      </c>
      <c r="D2" s="275"/>
      <c r="E2" s="276"/>
      <c r="F2" s="275"/>
      <c r="G2" s="275"/>
      <c r="H2" s="276"/>
      <c r="J2" s="138" t="s">
        <v>328</v>
      </c>
      <c r="K2" s="309" t="s">
        <v>108</v>
      </c>
      <c r="L2" s="338" t="s">
        <v>103</v>
      </c>
      <c r="M2" s="275"/>
      <c r="N2" s="276"/>
      <c r="O2" s="275"/>
      <c r="P2" s="275"/>
      <c r="Q2" s="276"/>
    </row>
    <row r="3" spans="1:17" ht="19.5" thickBot="1" x14ac:dyDescent="0.35">
      <c r="A3" s="139" t="s">
        <v>64</v>
      </c>
      <c r="B3" s="313"/>
      <c r="C3" s="339"/>
      <c r="D3" s="277"/>
      <c r="E3" s="279"/>
      <c r="F3" s="277"/>
      <c r="G3" s="278"/>
      <c r="H3" s="278"/>
      <c r="J3" s="304" t="s">
        <v>142</v>
      </c>
      <c r="K3" s="315"/>
      <c r="L3" s="346" t="s">
        <v>102</v>
      </c>
      <c r="M3" s="277"/>
      <c r="N3" s="345"/>
      <c r="O3" s="281"/>
      <c r="P3" s="281"/>
      <c r="Q3" s="282"/>
    </row>
    <row r="4" spans="1:17" ht="18.75" x14ac:dyDescent="0.3">
      <c r="A4" s="139" t="s">
        <v>65</v>
      </c>
      <c r="B4" s="318"/>
      <c r="C4" s="340"/>
      <c r="D4" s="344"/>
      <c r="E4" s="345"/>
      <c r="F4" s="277"/>
      <c r="G4" s="278"/>
      <c r="H4" s="278"/>
      <c r="J4" s="304" t="s">
        <v>143</v>
      </c>
      <c r="K4" s="321"/>
      <c r="L4" s="340"/>
      <c r="M4" s="344"/>
      <c r="N4" s="279"/>
      <c r="O4" s="281"/>
      <c r="P4" s="281"/>
      <c r="Q4" s="282"/>
    </row>
    <row r="5" spans="1:17" ht="19.5" thickBot="1" x14ac:dyDescent="0.35">
      <c r="A5" s="139" t="s">
        <v>66</v>
      </c>
      <c r="B5" s="315"/>
      <c r="C5" s="339" t="s">
        <v>102</v>
      </c>
      <c r="D5" s="277"/>
      <c r="E5" s="345"/>
      <c r="F5" s="277"/>
      <c r="G5" s="278"/>
      <c r="H5" s="279"/>
      <c r="J5" s="280" t="s">
        <v>329</v>
      </c>
      <c r="K5" s="330"/>
      <c r="L5" s="343"/>
      <c r="M5" s="277"/>
      <c r="N5" s="345"/>
      <c r="O5" s="281"/>
      <c r="P5" s="281"/>
      <c r="Q5" s="282"/>
    </row>
    <row r="6" spans="1:17" ht="19.5" thickBot="1" x14ac:dyDescent="0.35">
      <c r="A6" s="139" t="s">
        <v>67</v>
      </c>
      <c r="B6" s="321"/>
      <c r="C6" s="341"/>
      <c r="D6" s="277"/>
      <c r="E6" s="279"/>
      <c r="F6" s="277"/>
      <c r="G6" s="278"/>
      <c r="H6" s="279"/>
    </row>
    <row r="7" spans="1:17" ht="18.75" x14ac:dyDescent="0.3">
      <c r="A7" s="274" t="s">
        <v>68</v>
      </c>
      <c r="B7" s="315"/>
      <c r="C7" s="342"/>
      <c r="D7" s="277"/>
      <c r="E7" s="345"/>
      <c r="F7" s="277"/>
      <c r="G7" s="278"/>
      <c r="H7" s="279"/>
      <c r="J7" s="199" t="s">
        <v>63</v>
      </c>
      <c r="K7" s="305">
        <v>3</v>
      </c>
      <c r="L7" s="307">
        <v>4</v>
      </c>
      <c r="M7" s="305">
        <v>5</v>
      </c>
      <c r="N7" s="305">
        <v>6</v>
      </c>
      <c r="O7" s="305">
        <v>7</v>
      </c>
      <c r="P7" s="305">
        <v>8</v>
      </c>
      <c r="Q7" s="306">
        <v>9</v>
      </c>
    </row>
    <row r="8" spans="1:17" ht="18.75" x14ac:dyDescent="0.3">
      <c r="A8" s="139" t="s">
        <v>110</v>
      </c>
      <c r="B8" s="321"/>
      <c r="C8" s="341" t="s">
        <v>102</v>
      </c>
      <c r="D8" s="277"/>
      <c r="E8" s="279"/>
      <c r="F8" s="277"/>
      <c r="G8" s="278"/>
      <c r="H8" s="279"/>
      <c r="J8" s="138" t="s">
        <v>328</v>
      </c>
      <c r="K8" s="309" t="s">
        <v>104</v>
      </c>
      <c r="L8" s="311" t="s">
        <v>105</v>
      </c>
      <c r="M8" s="309" t="s">
        <v>145</v>
      </c>
      <c r="N8" s="309" t="s">
        <v>106</v>
      </c>
      <c r="O8" s="309" t="s">
        <v>107</v>
      </c>
      <c r="P8" s="309" t="s">
        <v>108</v>
      </c>
      <c r="Q8" s="310" t="s">
        <v>103</v>
      </c>
    </row>
    <row r="9" spans="1:17" ht="19.5" thickBot="1" x14ac:dyDescent="0.35">
      <c r="A9" s="139" t="s">
        <v>70</v>
      </c>
      <c r="B9" s="313"/>
      <c r="C9" s="339" t="s">
        <v>102</v>
      </c>
      <c r="D9" s="277"/>
      <c r="E9" s="345"/>
      <c r="F9" s="277"/>
      <c r="G9" s="278"/>
      <c r="H9" s="279"/>
      <c r="J9" s="304" t="s">
        <v>142</v>
      </c>
      <c r="K9" s="313"/>
      <c r="L9" s="330" t="s">
        <v>102</v>
      </c>
      <c r="M9" s="315"/>
      <c r="N9" s="315"/>
      <c r="O9" s="313"/>
      <c r="P9" s="315"/>
      <c r="Q9" s="325"/>
    </row>
    <row r="10" spans="1:17" ht="18.75" x14ac:dyDescent="0.3">
      <c r="A10" s="139" t="s">
        <v>71</v>
      </c>
      <c r="B10" s="321"/>
      <c r="C10" s="340"/>
      <c r="D10" s="344"/>
      <c r="E10" s="279"/>
      <c r="F10" s="277"/>
      <c r="G10" s="278"/>
      <c r="H10" s="278"/>
      <c r="J10" s="304" t="s">
        <v>143</v>
      </c>
      <c r="K10" s="318"/>
      <c r="L10" s="323"/>
      <c r="M10" s="318" t="s">
        <v>102</v>
      </c>
      <c r="N10" s="321"/>
      <c r="O10" s="318"/>
      <c r="P10" s="321"/>
      <c r="Q10" s="322" t="s">
        <v>102</v>
      </c>
    </row>
    <row r="11" spans="1:17" ht="19.5" thickBot="1" x14ac:dyDescent="0.35">
      <c r="A11" s="139" t="s">
        <v>80</v>
      </c>
      <c r="B11" s="315"/>
      <c r="C11" s="342"/>
      <c r="D11" s="277"/>
      <c r="E11" s="279"/>
      <c r="F11" s="277"/>
      <c r="G11" s="278"/>
      <c r="H11" s="278"/>
      <c r="J11" s="280" t="s">
        <v>329</v>
      </c>
      <c r="K11" s="327"/>
      <c r="L11" s="332"/>
      <c r="M11" s="327"/>
      <c r="N11" s="330" t="s">
        <v>102</v>
      </c>
      <c r="O11" s="327"/>
      <c r="P11" s="330"/>
      <c r="Q11" s="328"/>
    </row>
    <row r="12" spans="1:17" ht="19.5" thickBot="1" x14ac:dyDescent="0.35">
      <c r="A12" s="139" t="s">
        <v>109</v>
      </c>
      <c r="B12" s="321"/>
      <c r="C12" s="341" t="s">
        <v>102</v>
      </c>
      <c r="D12" s="344"/>
      <c r="E12" s="345"/>
      <c r="F12" s="277"/>
      <c r="G12" s="278"/>
      <c r="H12" s="278"/>
    </row>
    <row r="13" spans="1:17" ht="19.5" thickBot="1" x14ac:dyDescent="0.35">
      <c r="A13" s="280"/>
      <c r="B13" s="327"/>
      <c r="C13" s="343"/>
      <c r="D13" s="277"/>
      <c r="E13" s="345"/>
      <c r="F13" s="277"/>
      <c r="G13" s="278"/>
      <c r="H13" s="278"/>
      <c r="J13" s="199" t="s">
        <v>63</v>
      </c>
      <c r="K13" s="305">
        <v>10</v>
      </c>
      <c r="L13" s="307">
        <v>11</v>
      </c>
      <c r="M13" s="305">
        <v>12</v>
      </c>
      <c r="N13" s="305">
        <v>13</v>
      </c>
      <c r="O13" s="305">
        <v>14</v>
      </c>
      <c r="P13" s="305">
        <v>15</v>
      </c>
      <c r="Q13" s="306">
        <v>16</v>
      </c>
    </row>
    <row r="14" spans="1:17" ht="16.5" thickBot="1" x14ac:dyDescent="0.3">
      <c r="J14" s="138" t="s">
        <v>328</v>
      </c>
      <c r="K14" s="309" t="s">
        <v>104</v>
      </c>
      <c r="L14" s="311" t="s">
        <v>105</v>
      </c>
      <c r="M14" s="309" t="s">
        <v>145</v>
      </c>
      <c r="N14" s="309" t="s">
        <v>106</v>
      </c>
      <c r="O14" s="309" t="s">
        <v>107</v>
      </c>
      <c r="P14" s="309" t="s">
        <v>108</v>
      </c>
      <c r="Q14" s="310" t="s">
        <v>103</v>
      </c>
    </row>
    <row r="15" spans="1:17" ht="19.5" thickBot="1" x14ac:dyDescent="0.35">
      <c r="A15" s="199" t="s">
        <v>63</v>
      </c>
      <c r="B15" s="305">
        <v>3</v>
      </c>
      <c r="C15" s="307">
        <v>4</v>
      </c>
      <c r="D15" s="305">
        <v>5</v>
      </c>
      <c r="E15" s="305">
        <v>6</v>
      </c>
      <c r="F15" s="305">
        <v>7</v>
      </c>
      <c r="G15" s="305">
        <v>8</v>
      </c>
      <c r="H15" s="306">
        <v>9</v>
      </c>
      <c r="J15" s="304" t="s">
        <v>142</v>
      </c>
      <c r="K15" s="313"/>
      <c r="L15" s="330" t="s">
        <v>102</v>
      </c>
      <c r="M15" s="315"/>
      <c r="N15" s="315"/>
      <c r="O15" s="313"/>
      <c r="P15" s="315"/>
      <c r="Q15" s="325"/>
    </row>
    <row r="16" spans="1:17" ht="18.75" x14ac:dyDescent="0.3">
      <c r="A16" s="138" t="s">
        <v>328</v>
      </c>
      <c r="B16" s="309" t="s">
        <v>104</v>
      </c>
      <c r="C16" s="311" t="s">
        <v>105</v>
      </c>
      <c r="D16" s="309" t="s">
        <v>145</v>
      </c>
      <c r="E16" s="309" t="s">
        <v>106</v>
      </c>
      <c r="F16" s="309" t="s">
        <v>107</v>
      </c>
      <c r="G16" s="309" t="s">
        <v>108</v>
      </c>
      <c r="H16" s="310" t="s">
        <v>103</v>
      </c>
      <c r="J16" s="304" t="s">
        <v>143</v>
      </c>
      <c r="K16" s="318"/>
      <c r="L16" s="320"/>
      <c r="M16" s="318" t="s">
        <v>102</v>
      </c>
      <c r="N16" s="321"/>
      <c r="O16" s="318"/>
      <c r="P16" s="321"/>
      <c r="Q16" s="319"/>
    </row>
    <row r="17" spans="1:18" ht="19.5" thickBot="1" x14ac:dyDescent="0.35">
      <c r="A17" s="139" t="s">
        <v>64</v>
      </c>
      <c r="B17" s="313"/>
      <c r="C17" s="315" t="s">
        <v>102</v>
      </c>
      <c r="D17" s="313"/>
      <c r="E17" s="315"/>
      <c r="F17" s="313"/>
      <c r="G17" s="313"/>
      <c r="H17" s="314"/>
      <c r="J17" s="280" t="s">
        <v>329</v>
      </c>
      <c r="K17" s="327"/>
      <c r="L17" s="329"/>
      <c r="M17" s="327"/>
      <c r="N17" s="330" t="s">
        <v>102</v>
      </c>
      <c r="O17" s="327"/>
      <c r="P17" s="330"/>
      <c r="Q17" s="332" t="s">
        <v>102</v>
      </c>
    </row>
    <row r="18" spans="1:18" ht="19.5" thickBot="1" x14ac:dyDescent="0.35">
      <c r="A18" s="139" t="s">
        <v>65</v>
      </c>
      <c r="B18" s="318"/>
      <c r="C18" s="320"/>
      <c r="D18" s="318" t="s">
        <v>102</v>
      </c>
      <c r="E18" s="321"/>
      <c r="F18" s="318"/>
      <c r="G18" s="318"/>
      <c r="H18" s="322" t="s">
        <v>102</v>
      </c>
    </row>
    <row r="19" spans="1:18" ht="18.75" x14ac:dyDescent="0.3">
      <c r="A19" s="139" t="s">
        <v>66</v>
      </c>
      <c r="B19" s="313"/>
      <c r="C19" s="316"/>
      <c r="D19" s="313"/>
      <c r="E19" s="315" t="s">
        <v>102</v>
      </c>
      <c r="F19" s="313"/>
      <c r="G19" s="315"/>
      <c r="H19" s="325"/>
      <c r="J19" s="199" t="s">
        <v>63</v>
      </c>
      <c r="K19" s="305">
        <v>17</v>
      </c>
      <c r="L19" s="307">
        <v>18</v>
      </c>
      <c r="M19" s="305">
        <v>19</v>
      </c>
      <c r="N19" s="305">
        <v>20</v>
      </c>
      <c r="O19" s="305">
        <v>21</v>
      </c>
      <c r="P19" s="305">
        <v>22</v>
      </c>
      <c r="Q19" s="306">
        <v>23</v>
      </c>
    </row>
    <row r="20" spans="1:18" ht="18.75" x14ac:dyDescent="0.3">
      <c r="A20" s="139" t="s">
        <v>67</v>
      </c>
      <c r="B20" s="321"/>
      <c r="C20" s="323"/>
      <c r="D20" s="321"/>
      <c r="E20" s="318"/>
      <c r="F20" s="321"/>
      <c r="G20" s="321"/>
      <c r="H20" s="319"/>
      <c r="J20" s="138" t="s">
        <v>328</v>
      </c>
      <c r="K20" s="309" t="s">
        <v>104</v>
      </c>
      <c r="L20" s="311" t="s">
        <v>105</v>
      </c>
      <c r="M20" s="309" t="s">
        <v>145</v>
      </c>
      <c r="N20" s="309" t="s">
        <v>106</v>
      </c>
      <c r="O20" s="309" t="s">
        <v>107</v>
      </c>
      <c r="P20" s="309" t="s">
        <v>108</v>
      </c>
      <c r="Q20" s="310" t="s">
        <v>103</v>
      </c>
    </row>
    <row r="21" spans="1:18" ht="19.5" thickBot="1" x14ac:dyDescent="0.35">
      <c r="A21" s="274" t="s">
        <v>68</v>
      </c>
      <c r="B21" s="313"/>
      <c r="C21" s="316"/>
      <c r="D21" s="313"/>
      <c r="E21" s="315" t="s">
        <v>102</v>
      </c>
      <c r="F21" s="313"/>
      <c r="G21" s="315"/>
      <c r="H21" s="325"/>
      <c r="J21" s="304" t="s">
        <v>142</v>
      </c>
      <c r="K21" s="313"/>
      <c r="L21" s="330" t="s">
        <v>102</v>
      </c>
      <c r="M21" s="315"/>
      <c r="N21" s="315"/>
      <c r="O21" s="313"/>
      <c r="P21" s="315"/>
      <c r="Q21" s="325"/>
    </row>
    <row r="22" spans="1:18" ht="18.75" x14ac:dyDescent="0.3">
      <c r="A22" s="139" t="s">
        <v>110</v>
      </c>
      <c r="B22" s="321"/>
      <c r="C22" s="323"/>
      <c r="D22" s="321"/>
      <c r="E22" s="321"/>
      <c r="F22" s="318" t="s">
        <v>102</v>
      </c>
      <c r="G22" s="321"/>
      <c r="H22" s="322"/>
      <c r="J22" s="304" t="s">
        <v>143</v>
      </c>
      <c r="K22" s="318"/>
      <c r="L22" s="323"/>
      <c r="M22" s="318" t="s">
        <v>102</v>
      </c>
      <c r="N22" s="321"/>
      <c r="O22" s="318"/>
      <c r="P22" s="321"/>
      <c r="Q22" s="319"/>
    </row>
    <row r="23" spans="1:18" ht="19.5" thickBot="1" x14ac:dyDescent="0.35">
      <c r="A23" s="139" t="s">
        <v>70</v>
      </c>
      <c r="B23" s="313"/>
      <c r="C23" s="315" t="s">
        <v>102</v>
      </c>
      <c r="D23" s="313"/>
      <c r="E23" s="315"/>
      <c r="F23" s="313"/>
      <c r="G23" s="313"/>
      <c r="H23" s="314"/>
      <c r="J23" s="280" t="s">
        <v>329</v>
      </c>
      <c r="K23" s="327"/>
      <c r="L23" s="329"/>
      <c r="M23" s="327"/>
      <c r="N23" s="330" t="s">
        <v>102</v>
      </c>
      <c r="O23" s="327"/>
      <c r="P23" s="330"/>
      <c r="Q23" s="328"/>
    </row>
    <row r="24" spans="1:18" ht="19.5" thickBot="1" x14ac:dyDescent="0.35">
      <c r="A24" s="139" t="s">
        <v>71</v>
      </c>
      <c r="B24" s="318"/>
      <c r="C24" s="323"/>
      <c r="D24" s="318" t="s">
        <v>102</v>
      </c>
      <c r="E24" s="321"/>
      <c r="F24" s="318"/>
      <c r="G24" s="321"/>
      <c r="H24" s="319"/>
    </row>
    <row r="25" spans="1:18" ht="18.75" x14ac:dyDescent="0.3">
      <c r="A25" s="139" t="s">
        <v>80</v>
      </c>
      <c r="B25" s="313"/>
      <c r="C25" s="326"/>
      <c r="D25" s="315"/>
      <c r="E25" s="315" t="s">
        <v>102</v>
      </c>
      <c r="F25" s="313"/>
      <c r="G25" s="315"/>
      <c r="H25" s="314" t="s">
        <v>102</v>
      </c>
      <c r="J25" s="199" t="s">
        <v>63</v>
      </c>
      <c r="K25" s="305">
        <v>24</v>
      </c>
      <c r="L25" s="307">
        <v>25</v>
      </c>
      <c r="M25" s="305">
        <v>26</v>
      </c>
      <c r="N25" s="305">
        <v>27</v>
      </c>
      <c r="O25" s="305">
        <v>28</v>
      </c>
      <c r="P25" s="305">
        <v>29</v>
      </c>
      <c r="Q25" s="306">
        <v>30</v>
      </c>
      <c r="R25" s="308">
        <v>31</v>
      </c>
    </row>
    <row r="26" spans="1:18" ht="18.75" x14ac:dyDescent="0.3">
      <c r="A26" s="139" t="s">
        <v>109</v>
      </c>
      <c r="B26" s="318"/>
      <c r="C26" s="320"/>
      <c r="D26" s="318" t="s">
        <v>102</v>
      </c>
      <c r="E26" s="321"/>
      <c r="F26" s="318"/>
      <c r="G26" s="321"/>
      <c r="H26" s="319"/>
      <c r="J26" s="138" t="s">
        <v>328</v>
      </c>
      <c r="K26" s="309" t="s">
        <v>104</v>
      </c>
      <c r="L26" s="311" t="s">
        <v>105</v>
      </c>
      <c r="M26" s="309" t="s">
        <v>145</v>
      </c>
      <c r="N26" s="309" t="s">
        <v>106</v>
      </c>
      <c r="O26" s="309" t="s">
        <v>107</v>
      </c>
      <c r="P26" s="309" t="s">
        <v>108</v>
      </c>
      <c r="Q26" s="310" t="s">
        <v>103</v>
      </c>
      <c r="R26" s="312" t="s">
        <v>104</v>
      </c>
    </row>
    <row r="27" spans="1:18" ht="19.5" thickBot="1" x14ac:dyDescent="0.35">
      <c r="A27" s="280"/>
      <c r="B27" s="327"/>
      <c r="C27" s="329"/>
      <c r="D27" s="327"/>
      <c r="E27" s="330" t="s">
        <v>102</v>
      </c>
      <c r="F27" s="327"/>
      <c r="G27" s="327"/>
      <c r="H27" s="328"/>
      <c r="J27" s="304" t="s">
        <v>142</v>
      </c>
      <c r="K27" s="313"/>
      <c r="L27" s="330" t="s">
        <v>102</v>
      </c>
      <c r="M27" s="315"/>
      <c r="N27" s="315"/>
      <c r="O27" s="313"/>
      <c r="P27" s="315"/>
      <c r="Q27" s="325"/>
      <c r="R27" s="314"/>
    </row>
    <row r="28" spans="1:18" ht="19.5" thickBot="1" x14ac:dyDescent="0.35">
      <c r="J28" s="304" t="s">
        <v>143</v>
      </c>
      <c r="K28" s="318"/>
      <c r="L28" s="323"/>
      <c r="M28" s="318" t="s">
        <v>102</v>
      </c>
      <c r="N28" s="321"/>
      <c r="O28" s="318"/>
      <c r="P28" s="321"/>
      <c r="Q28" s="319"/>
      <c r="R28" s="318"/>
    </row>
    <row r="29" spans="1:18" ht="19.5" thickBot="1" x14ac:dyDescent="0.35">
      <c r="A29" s="199" t="s">
        <v>63</v>
      </c>
      <c r="B29" s="305">
        <v>10</v>
      </c>
      <c r="C29" s="307">
        <v>11</v>
      </c>
      <c r="D29" s="305">
        <v>12</v>
      </c>
      <c r="E29" s="305">
        <v>13</v>
      </c>
      <c r="F29" s="305">
        <v>14</v>
      </c>
      <c r="G29" s="305">
        <v>15</v>
      </c>
      <c r="H29" s="306">
        <v>16</v>
      </c>
      <c r="J29" s="280" t="s">
        <v>329</v>
      </c>
      <c r="K29" s="327"/>
      <c r="L29" s="329"/>
      <c r="M29" s="327"/>
      <c r="N29" s="330" t="s">
        <v>102</v>
      </c>
      <c r="O29" s="327"/>
      <c r="P29" s="330"/>
      <c r="Q29" s="328"/>
      <c r="R29" s="314"/>
    </row>
    <row r="30" spans="1:18" ht="15.75" x14ac:dyDescent="0.25">
      <c r="A30" s="138" t="s">
        <v>328</v>
      </c>
      <c r="B30" s="309" t="s">
        <v>104</v>
      </c>
      <c r="C30" s="311" t="s">
        <v>105</v>
      </c>
      <c r="D30" s="309" t="s">
        <v>145</v>
      </c>
      <c r="E30" s="309" t="s">
        <v>106</v>
      </c>
      <c r="F30" s="309" t="s">
        <v>107</v>
      </c>
      <c r="G30" s="309" t="s">
        <v>108</v>
      </c>
      <c r="H30" s="310" t="s">
        <v>103</v>
      </c>
    </row>
    <row r="31" spans="1:18" ht="18.75" x14ac:dyDescent="0.3">
      <c r="A31" s="139" t="s">
        <v>64</v>
      </c>
      <c r="B31" s="313"/>
      <c r="C31" s="315" t="s">
        <v>102</v>
      </c>
      <c r="D31" s="313"/>
      <c r="E31" s="315"/>
      <c r="F31" s="313"/>
      <c r="G31" s="313"/>
      <c r="H31" s="314" t="s">
        <v>102</v>
      </c>
    </row>
    <row r="32" spans="1:18" ht="18.75" x14ac:dyDescent="0.3">
      <c r="A32" s="139" t="s">
        <v>65</v>
      </c>
      <c r="B32" s="318"/>
      <c r="C32" s="320"/>
      <c r="D32" s="318" t="s">
        <v>102</v>
      </c>
      <c r="E32" s="321"/>
      <c r="F32" s="318"/>
      <c r="G32" s="318"/>
      <c r="H32" s="319"/>
    </row>
    <row r="33" spans="1:13" ht="18.75" x14ac:dyDescent="0.3">
      <c r="A33" s="139" t="s">
        <v>66</v>
      </c>
      <c r="B33" s="313"/>
      <c r="C33" s="316"/>
      <c r="D33" s="313"/>
      <c r="E33" s="315" t="s">
        <v>102</v>
      </c>
      <c r="F33" s="313"/>
      <c r="G33" s="315"/>
      <c r="H33" s="325"/>
    </row>
    <row r="34" spans="1:13" ht="18.75" x14ac:dyDescent="0.3">
      <c r="A34" s="139" t="s">
        <v>67</v>
      </c>
      <c r="B34" s="321"/>
      <c r="C34" s="323"/>
      <c r="D34" s="318"/>
      <c r="E34" s="321"/>
      <c r="F34" s="321"/>
      <c r="G34" s="321"/>
      <c r="H34" s="322" t="s">
        <v>102</v>
      </c>
    </row>
    <row r="35" spans="1:13" ht="18.75" x14ac:dyDescent="0.3">
      <c r="A35" s="274" t="s">
        <v>68</v>
      </c>
      <c r="B35" s="313"/>
      <c r="C35" s="316"/>
      <c r="D35" s="313"/>
      <c r="E35" s="315" t="s">
        <v>102</v>
      </c>
      <c r="F35" s="313"/>
      <c r="G35" s="315"/>
      <c r="H35" s="325"/>
    </row>
    <row r="36" spans="1:13" ht="18.75" x14ac:dyDescent="0.3">
      <c r="A36" s="139" t="s">
        <v>110</v>
      </c>
      <c r="B36" s="321"/>
      <c r="C36" s="323"/>
      <c r="D36" s="321"/>
      <c r="E36" s="321"/>
      <c r="F36" s="318" t="s">
        <v>102</v>
      </c>
      <c r="G36" s="321"/>
      <c r="H36" s="322"/>
    </row>
    <row r="37" spans="1:13" ht="18.75" x14ac:dyDescent="0.3">
      <c r="A37" s="139" t="s">
        <v>70</v>
      </c>
      <c r="B37" s="313"/>
      <c r="C37" s="315" t="s">
        <v>102</v>
      </c>
      <c r="D37" s="313"/>
      <c r="E37" s="315"/>
      <c r="F37" s="313"/>
      <c r="G37" s="313"/>
      <c r="H37" s="314"/>
      <c r="M37">
        <v>904.19</v>
      </c>
    </row>
    <row r="38" spans="1:13" ht="18.75" x14ac:dyDescent="0.3">
      <c r="A38" s="139" t="s">
        <v>71</v>
      </c>
      <c r="B38" s="318"/>
      <c r="C38" s="323"/>
      <c r="D38" s="318" t="s">
        <v>102</v>
      </c>
      <c r="E38" s="321"/>
      <c r="F38" s="318"/>
      <c r="G38" s="321"/>
      <c r="H38" s="322" t="s">
        <v>102</v>
      </c>
      <c r="M38">
        <v>849.07</v>
      </c>
    </row>
    <row r="39" spans="1:13" ht="18.75" x14ac:dyDescent="0.3">
      <c r="A39" s="139" t="s">
        <v>80</v>
      </c>
      <c r="B39" s="313"/>
      <c r="C39" s="316"/>
      <c r="D39" s="315"/>
      <c r="E39" s="315" t="s">
        <v>102</v>
      </c>
      <c r="F39" s="313"/>
      <c r="G39" s="315"/>
      <c r="H39" s="325"/>
      <c r="M39">
        <v>887.22</v>
      </c>
    </row>
    <row r="40" spans="1:13" ht="18.75" x14ac:dyDescent="0.3">
      <c r="A40" s="139" t="s">
        <v>109</v>
      </c>
      <c r="B40" s="318"/>
      <c r="C40" s="323"/>
      <c r="D40" s="318" t="s">
        <v>102</v>
      </c>
      <c r="E40" s="321"/>
      <c r="F40" s="318"/>
      <c r="G40" s="321"/>
      <c r="H40" s="319"/>
      <c r="M40">
        <v>3912.22</v>
      </c>
    </row>
    <row r="41" spans="1:13" ht="19.5" thickBot="1" x14ac:dyDescent="0.35">
      <c r="A41" s="280"/>
      <c r="B41" s="327"/>
      <c r="C41" s="329"/>
      <c r="D41" s="327"/>
      <c r="E41" s="330" t="s">
        <v>102</v>
      </c>
      <c r="F41" s="327"/>
      <c r="G41" s="327"/>
      <c r="H41" s="328"/>
      <c r="M41">
        <v>3792.22</v>
      </c>
    </row>
    <row r="42" spans="1:13" x14ac:dyDescent="0.25">
      <c r="M42">
        <v>3861.02</v>
      </c>
    </row>
    <row r="43" spans="1:13" ht="15.75" thickBot="1" x14ac:dyDescent="0.3">
      <c r="M43">
        <v>3000</v>
      </c>
    </row>
    <row r="44" spans="1:13" ht="15.75" x14ac:dyDescent="0.25">
      <c r="A44" s="199" t="s">
        <v>63</v>
      </c>
      <c r="B44" s="305">
        <v>17</v>
      </c>
      <c r="C44" s="307">
        <v>18</v>
      </c>
      <c r="D44" s="305">
        <v>19</v>
      </c>
      <c r="E44" s="305">
        <v>20</v>
      </c>
      <c r="F44" s="305">
        <v>21</v>
      </c>
      <c r="G44" s="305">
        <v>22</v>
      </c>
      <c r="H44" s="306">
        <v>23</v>
      </c>
      <c r="M44">
        <v>2900</v>
      </c>
    </row>
    <row r="45" spans="1:13" ht="15.75" x14ac:dyDescent="0.25">
      <c r="A45" s="138" t="s">
        <v>328</v>
      </c>
      <c r="B45" s="309" t="s">
        <v>104</v>
      </c>
      <c r="C45" s="311" t="s">
        <v>105</v>
      </c>
      <c r="D45" s="309" t="s">
        <v>145</v>
      </c>
      <c r="E45" s="309" t="s">
        <v>106</v>
      </c>
      <c r="F45" s="309" t="s">
        <v>107</v>
      </c>
      <c r="G45" s="309" t="s">
        <v>108</v>
      </c>
      <c r="H45" s="310" t="s">
        <v>103</v>
      </c>
      <c r="M45">
        <f>SUM(M37:M44)</f>
        <v>20105.940000000002</v>
      </c>
    </row>
    <row r="46" spans="1:13" ht="18.75" x14ac:dyDescent="0.3">
      <c r="A46" s="139" t="s">
        <v>64</v>
      </c>
      <c r="B46" s="313"/>
      <c r="C46" s="316" t="s">
        <v>102</v>
      </c>
      <c r="D46" s="313"/>
      <c r="E46" s="315"/>
      <c r="F46" s="313"/>
      <c r="G46" s="313"/>
      <c r="H46" s="314"/>
      <c r="M46">
        <v>26780.799999999999</v>
      </c>
    </row>
    <row r="47" spans="1:13" ht="18.75" x14ac:dyDescent="0.3">
      <c r="A47" s="139" t="s">
        <v>65</v>
      </c>
      <c r="B47" s="318"/>
      <c r="C47" s="323"/>
      <c r="D47" s="318" t="s">
        <v>102</v>
      </c>
      <c r="E47" s="321"/>
      <c r="F47" s="318"/>
      <c r="G47" s="318"/>
      <c r="H47" s="319"/>
      <c r="M47">
        <f>M46-M45</f>
        <v>6674.8599999999969</v>
      </c>
    </row>
    <row r="48" spans="1:13" ht="18.75" x14ac:dyDescent="0.3">
      <c r="A48" s="139" t="s">
        <v>66</v>
      </c>
      <c r="B48" s="313"/>
      <c r="C48" s="316"/>
      <c r="D48" s="313"/>
      <c r="E48" s="315" t="s">
        <v>102</v>
      </c>
      <c r="F48" s="313"/>
      <c r="G48" s="315"/>
      <c r="H48" s="325"/>
    </row>
    <row r="49" spans="1:9" ht="18.75" x14ac:dyDescent="0.3">
      <c r="A49" s="139" t="s">
        <v>67</v>
      </c>
      <c r="B49" s="321"/>
      <c r="C49" s="320"/>
      <c r="D49" s="321"/>
      <c r="E49" s="321"/>
      <c r="F49" s="321"/>
      <c r="G49" s="318"/>
      <c r="H49" s="319"/>
    </row>
    <row r="50" spans="1:9" ht="18.75" x14ac:dyDescent="0.3">
      <c r="A50" s="274" t="s">
        <v>68</v>
      </c>
      <c r="B50" s="313"/>
      <c r="C50" s="316"/>
      <c r="D50" s="313"/>
      <c r="E50" s="315" t="s">
        <v>102</v>
      </c>
      <c r="F50" s="313"/>
      <c r="G50" s="315"/>
      <c r="H50" s="325"/>
    </row>
    <row r="51" spans="1:9" ht="18.75" x14ac:dyDescent="0.3">
      <c r="A51" s="139" t="s">
        <v>110</v>
      </c>
      <c r="B51" s="321"/>
      <c r="C51" s="323"/>
      <c r="D51" s="321"/>
      <c r="E51" s="321"/>
      <c r="F51" s="318" t="s">
        <v>102</v>
      </c>
      <c r="G51" s="321"/>
      <c r="H51" s="322"/>
    </row>
    <row r="52" spans="1:9" ht="18.75" x14ac:dyDescent="0.3">
      <c r="A52" s="139" t="s">
        <v>70</v>
      </c>
      <c r="B52" s="313"/>
      <c r="C52" s="315" t="s">
        <v>102</v>
      </c>
      <c r="D52" s="313"/>
      <c r="E52" s="315"/>
      <c r="F52" s="313"/>
      <c r="G52" s="313"/>
      <c r="H52" s="314"/>
    </row>
    <row r="53" spans="1:9" ht="18.75" x14ac:dyDescent="0.3">
      <c r="A53" s="139" t="s">
        <v>71</v>
      </c>
      <c r="B53" s="318"/>
      <c r="C53" s="320"/>
      <c r="D53" s="318" t="s">
        <v>102</v>
      </c>
      <c r="E53" s="321"/>
      <c r="F53" s="318"/>
      <c r="G53" s="321"/>
      <c r="H53" s="319"/>
    </row>
    <row r="54" spans="1:9" ht="18.75" x14ac:dyDescent="0.3">
      <c r="A54" s="139" t="s">
        <v>80</v>
      </c>
      <c r="B54" s="313"/>
      <c r="C54" s="326"/>
      <c r="D54" s="315"/>
      <c r="E54" s="315" t="s">
        <v>102</v>
      </c>
      <c r="F54" s="313"/>
      <c r="G54" s="315"/>
      <c r="H54" s="325"/>
    </row>
    <row r="55" spans="1:9" ht="18.75" x14ac:dyDescent="0.3">
      <c r="A55" s="139" t="s">
        <v>109</v>
      </c>
      <c r="B55" s="318"/>
      <c r="C55" s="323"/>
      <c r="D55" s="318" t="s">
        <v>102</v>
      </c>
      <c r="E55" s="321"/>
      <c r="F55" s="318"/>
      <c r="G55" s="321"/>
      <c r="H55" s="319"/>
    </row>
    <row r="56" spans="1:9" ht="19.5" thickBot="1" x14ac:dyDescent="0.35">
      <c r="A56" s="280"/>
      <c r="B56" s="327"/>
      <c r="C56" s="329"/>
      <c r="D56" s="327"/>
      <c r="E56" s="330" t="s">
        <v>102</v>
      </c>
      <c r="F56" s="327"/>
      <c r="G56" s="327"/>
      <c r="H56" s="328"/>
    </row>
    <row r="57" spans="1:9" ht="15.75" thickBot="1" x14ac:dyDescent="0.3"/>
    <row r="58" spans="1:9" ht="15.75" x14ac:dyDescent="0.25">
      <c r="A58" s="199" t="s">
        <v>63</v>
      </c>
      <c r="B58" s="305">
        <v>24</v>
      </c>
      <c r="C58" s="307">
        <v>25</v>
      </c>
      <c r="D58" s="305">
        <v>26</v>
      </c>
      <c r="E58" s="305">
        <v>27</v>
      </c>
      <c r="F58" s="305">
        <v>28</v>
      </c>
      <c r="G58" s="305">
        <v>29</v>
      </c>
      <c r="H58" s="306">
        <v>30</v>
      </c>
      <c r="I58" s="308">
        <v>31</v>
      </c>
    </row>
    <row r="59" spans="1:9" ht="15.75" x14ac:dyDescent="0.25">
      <c r="A59" s="138" t="s">
        <v>328</v>
      </c>
      <c r="B59" s="309" t="s">
        <v>104</v>
      </c>
      <c r="C59" s="311" t="s">
        <v>105</v>
      </c>
      <c r="D59" s="309" t="s">
        <v>145</v>
      </c>
      <c r="E59" s="309" t="s">
        <v>106</v>
      </c>
      <c r="F59" s="309" t="s">
        <v>107</v>
      </c>
      <c r="G59" s="309" t="s">
        <v>108</v>
      </c>
      <c r="H59" s="310" t="s">
        <v>103</v>
      </c>
      <c r="I59" s="312" t="s">
        <v>104</v>
      </c>
    </row>
    <row r="60" spans="1:9" ht="18.75" x14ac:dyDescent="0.3">
      <c r="A60" s="139" t="s">
        <v>64</v>
      </c>
      <c r="B60" s="313"/>
      <c r="C60" s="315" t="s">
        <v>102</v>
      </c>
      <c r="D60" s="313"/>
      <c r="E60" s="315"/>
      <c r="F60" s="313"/>
      <c r="G60" s="313"/>
      <c r="H60" s="314"/>
      <c r="I60" s="317"/>
    </row>
    <row r="61" spans="1:9" ht="18.75" x14ac:dyDescent="0.3">
      <c r="A61" s="139" t="s">
        <v>65</v>
      </c>
      <c r="B61" s="318"/>
      <c r="C61" s="323"/>
      <c r="D61" s="318" t="s">
        <v>102</v>
      </c>
      <c r="E61" s="321"/>
      <c r="F61" s="318"/>
      <c r="G61" s="318"/>
      <c r="H61" s="319"/>
      <c r="I61" s="324"/>
    </row>
    <row r="62" spans="1:9" ht="18.75" x14ac:dyDescent="0.3">
      <c r="A62" s="139" t="s">
        <v>66</v>
      </c>
      <c r="B62" s="313"/>
      <c r="C62" s="316"/>
      <c r="D62" s="313"/>
      <c r="E62" s="315" t="s">
        <v>102</v>
      </c>
      <c r="F62" s="313"/>
      <c r="G62" s="315"/>
      <c r="H62" s="325"/>
      <c r="I62" s="317"/>
    </row>
    <row r="63" spans="1:9" ht="18.75" x14ac:dyDescent="0.3">
      <c r="A63" s="139" t="s">
        <v>67</v>
      </c>
      <c r="B63" s="321"/>
      <c r="C63" s="323"/>
      <c r="D63" s="318"/>
      <c r="E63" s="321"/>
      <c r="F63" s="321"/>
      <c r="G63" s="321"/>
      <c r="H63" s="319"/>
      <c r="I63" s="324"/>
    </row>
    <row r="64" spans="1:9" ht="18.75" x14ac:dyDescent="0.3">
      <c r="A64" s="274" t="s">
        <v>68</v>
      </c>
      <c r="B64" s="313"/>
      <c r="C64" s="316"/>
      <c r="D64" s="313"/>
      <c r="E64" s="315" t="s">
        <v>102</v>
      </c>
      <c r="F64" s="313"/>
      <c r="G64" s="315"/>
      <c r="H64" s="315" t="s">
        <v>102</v>
      </c>
      <c r="I64" s="317"/>
    </row>
    <row r="65" spans="1:9" ht="18.75" x14ac:dyDescent="0.3">
      <c r="A65" s="139" t="s">
        <v>110</v>
      </c>
      <c r="B65" s="321"/>
      <c r="C65" s="323"/>
      <c r="D65" s="321"/>
      <c r="E65" s="321"/>
      <c r="F65" s="318" t="s">
        <v>102</v>
      </c>
      <c r="G65" s="321"/>
      <c r="H65" s="322"/>
      <c r="I65" s="324"/>
    </row>
    <row r="66" spans="1:9" ht="18.75" x14ac:dyDescent="0.3">
      <c r="A66" s="139" t="s">
        <v>70</v>
      </c>
      <c r="B66" s="313"/>
      <c r="C66" s="315" t="s">
        <v>102</v>
      </c>
      <c r="D66" s="313"/>
      <c r="E66" s="315"/>
      <c r="F66" s="313"/>
      <c r="G66" s="313"/>
      <c r="H66" s="314"/>
      <c r="I66" s="317"/>
    </row>
    <row r="67" spans="1:9" ht="18.75" x14ac:dyDescent="0.3">
      <c r="A67" s="139" t="s">
        <v>71</v>
      </c>
      <c r="B67" s="318"/>
      <c r="C67" s="323"/>
      <c r="D67" s="318" t="s">
        <v>102</v>
      </c>
      <c r="E67" s="321"/>
      <c r="F67" s="318"/>
      <c r="G67" s="321"/>
      <c r="H67" s="319"/>
      <c r="I67" s="324"/>
    </row>
    <row r="68" spans="1:9" ht="18.75" x14ac:dyDescent="0.3">
      <c r="A68" s="139" t="s">
        <v>80</v>
      </c>
      <c r="B68" s="313"/>
      <c r="C68" s="326"/>
      <c r="D68" s="315"/>
      <c r="E68" s="315" t="s">
        <v>102</v>
      </c>
      <c r="F68" s="313"/>
      <c r="G68" s="315"/>
      <c r="H68" s="325"/>
      <c r="I68" s="317"/>
    </row>
    <row r="69" spans="1:9" ht="18.75" x14ac:dyDescent="0.3">
      <c r="A69" s="139" t="s">
        <v>109</v>
      </c>
      <c r="B69" s="318"/>
      <c r="C69" s="323"/>
      <c r="D69" s="318" t="s">
        <v>102</v>
      </c>
      <c r="E69" s="321"/>
      <c r="F69" s="318"/>
      <c r="G69" s="321"/>
      <c r="H69" s="319"/>
      <c r="I69" s="324"/>
    </row>
    <row r="70" spans="1:9" ht="19.5" thickBot="1" x14ac:dyDescent="0.35">
      <c r="A70" s="280"/>
      <c r="B70" s="327"/>
      <c r="C70" s="329"/>
      <c r="D70" s="327"/>
      <c r="E70" s="330" t="s">
        <v>102</v>
      </c>
      <c r="F70" s="327"/>
      <c r="G70" s="327"/>
      <c r="H70" s="328"/>
      <c r="I70" s="331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EB00-4DA8-4DDD-AF9A-CD54D197D869}">
  <dimension ref="A1:Q101"/>
  <sheetViews>
    <sheetView topLeftCell="A58" workbookViewId="0">
      <selection activeCell="E20" sqref="E20"/>
    </sheetView>
  </sheetViews>
  <sheetFormatPr defaultRowHeight="15" x14ac:dyDescent="0.25"/>
  <cols>
    <col min="1" max="1" width="9.140625" style="254"/>
    <col min="2" max="2" width="14.28515625" customWidth="1"/>
    <col min="3" max="4" width="17.7109375" style="133" customWidth="1"/>
    <col min="5" max="5" width="14.42578125" style="133" customWidth="1"/>
    <col min="6" max="6" width="21" style="20" customWidth="1"/>
    <col min="7" max="7" width="20.5703125" style="255" customWidth="1"/>
    <col min="8" max="9" width="22.7109375" style="133" customWidth="1"/>
    <col min="10" max="10" width="22.85546875" customWidth="1"/>
    <col min="11" max="11" width="11.42578125" customWidth="1"/>
    <col min="12" max="12" width="11.5703125" customWidth="1"/>
    <col min="13" max="13" width="16.140625" customWidth="1"/>
  </cols>
  <sheetData>
    <row r="1" spans="2:17" s="254" customFormat="1" ht="15.75" thickBot="1" x14ac:dyDescent="0.3">
      <c r="C1" s="133"/>
      <c r="D1" s="133"/>
      <c r="E1" s="133"/>
      <c r="F1" s="20"/>
      <c r="G1" s="255"/>
      <c r="H1" s="133"/>
      <c r="I1" s="133"/>
    </row>
    <row r="2" spans="2:17" ht="18.75" x14ac:dyDescent="0.3">
      <c r="B2" s="463" t="s">
        <v>17</v>
      </c>
      <c r="C2" s="474" t="s">
        <v>457</v>
      </c>
      <c r="D2" s="474"/>
      <c r="E2" s="474" t="s">
        <v>470</v>
      </c>
      <c r="F2" s="475" t="s">
        <v>474</v>
      </c>
      <c r="G2" s="476" t="s">
        <v>471</v>
      </c>
      <c r="H2" s="474" t="s">
        <v>475</v>
      </c>
      <c r="I2" s="484"/>
      <c r="J2" s="464" t="s">
        <v>472</v>
      </c>
    </row>
    <row r="3" spans="2:17" x14ac:dyDescent="0.25">
      <c r="B3" s="467" t="s">
        <v>4</v>
      </c>
      <c r="C3" s="470">
        <v>7000</v>
      </c>
      <c r="D3" s="470"/>
      <c r="E3" s="17">
        <v>1502107</v>
      </c>
      <c r="F3" s="187">
        <v>20282.61</v>
      </c>
      <c r="G3" s="471">
        <v>45278</v>
      </c>
      <c r="H3" s="17">
        <v>2.8975</v>
      </c>
      <c r="I3" s="485"/>
      <c r="J3" s="466" t="s">
        <v>473</v>
      </c>
    </row>
    <row r="4" spans="2:17" ht="21" x14ac:dyDescent="0.35">
      <c r="B4" s="80" t="s">
        <v>2</v>
      </c>
      <c r="C4" s="470">
        <v>12000</v>
      </c>
      <c r="D4" s="470"/>
      <c r="E4" s="17">
        <v>1502112</v>
      </c>
      <c r="F4" s="187">
        <v>61857.599999999999</v>
      </c>
      <c r="G4" s="471">
        <v>45278</v>
      </c>
      <c r="H4" s="17">
        <v>5.1547999999999998</v>
      </c>
      <c r="I4" s="485"/>
      <c r="J4" s="466" t="s">
        <v>473</v>
      </c>
      <c r="L4" s="674"/>
      <c r="M4" s="674"/>
    </row>
    <row r="5" spans="2:17" ht="21" x14ac:dyDescent="0.35">
      <c r="B5" s="467" t="s">
        <v>1</v>
      </c>
      <c r="C5" s="470">
        <v>15000</v>
      </c>
      <c r="D5" s="470"/>
      <c r="E5" s="17">
        <v>1502111</v>
      </c>
      <c r="F5" s="187">
        <v>78523.5</v>
      </c>
      <c r="G5" s="471">
        <v>45278</v>
      </c>
      <c r="H5" s="17">
        <v>5.2348999999999997</v>
      </c>
      <c r="I5" s="485"/>
      <c r="J5" s="466" t="s">
        <v>473</v>
      </c>
      <c r="L5" s="468"/>
      <c r="M5" s="469"/>
    </row>
    <row r="6" spans="2:17" ht="21" x14ac:dyDescent="0.35">
      <c r="B6" s="80" t="s">
        <v>8</v>
      </c>
      <c r="C6" s="470">
        <v>10000</v>
      </c>
      <c r="D6" s="470"/>
      <c r="E6" s="17">
        <v>1502108</v>
      </c>
      <c r="F6" s="187">
        <v>49689</v>
      </c>
      <c r="G6" s="471">
        <v>45278</v>
      </c>
      <c r="H6" s="17">
        <v>4.9688999999999997</v>
      </c>
      <c r="I6" s="485"/>
      <c r="J6" s="466" t="s">
        <v>473</v>
      </c>
      <c r="L6" s="468"/>
      <c r="M6" s="469"/>
    </row>
    <row r="7" spans="2:17" ht="21" x14ac:dyDescent="0.35">
      <c r="B7" s="467" t="s">
        <v>2</v>
      </c>
      <c r="C7" s="470">
        <v>12000</v>
      </c>
      <c r="D7" s="470"/>
      <c r="E7" s="17">
        <v>1502626</v>
      </c>
      <c r="F7" s="187">
        <v>61898.400000000001</v>
      </c>
      <c r="G7" s="471">
        <v>45279</v>
      </c>
      <c r="H7" s="17">
        <v>5.1581999999999999</v>
      </c>
      <c r="I7" s="485"/>
      <c r="J7" s="466" t="s">
        <v>476</v>
      </c>
      <c r="L7" s="468"/>
      <c r="M7" s="469"/>
    </row>
    <row r="8" spans="2:17" ht="21" x14ac:dyDescent="0.35">
      <c r="B8" s="477" t="s">
        <v>4</v>
      </c>
      <c r="C8" s="470">
        <v>5000</v>
      </c>
      <c r="D8" s="470"/>
      <c r="E8" s="17">
        <v>1502623</v>
      </c>
      <c r="F8" s="187">
        <v>14198.07</v>
      </c>
      <c r="G8" s="471">
        <v>45279</v>
      </c>
      <c r="H8" s="17" t="s">
        <v>477</v>
      </c>
      <c r="I8" s="485"/>
      <c r="J8" s="466" t="s">
        <v>478</v>
      </c>
      <c r="L8" s="468"/>
      <c r="M8" s="469"/>
    </row>
    <row r="9" spans="2:17" ht="21" x14ac:dyDescent="0.35">
      <c r="B9" s="80" t="s">
        <v>1</v>
      </c>
      <c r="C9" s="470">
        <v>10000</v>
      </c>
      <c r="D9" s="470"/>
      <c r="E9" s="17">
        <v>1502625</v>
      </c>
      <c r="F9" s="187">
        <v>52384</v>
      </c>
      <c r="G9" s="471">
        <v>45279</v>
      </c>
      <c r="H9" s="17">
        <v>5.2381000000000002</v>
      </c>
      <c r="I9" s="485"/>
      <c r="J9" s="466" t="s">
        <v>476</v>
      </c>
      <c r="K9" s="676" t="s">
        <v>479</v>
      </c>
      <c r="L9" s="677"/>
      <c r="M9" s="483"/>
    </row>
    <row r="10" spans="2:17" ht="21" x14ac:dyDescent="0.35">
      <c r="B10" s="80" t="s">
        <v>8</v>
      </c>
      <c r="C10" s="470">
        <v>7000</v>
      </c>
      <c r="D10" s="470"/>
      <c r="E10" s="17">
        <v>1502624</v>
      </c>
      <c r="F10" s="187">
        <v>34813.800000000003</v>
      </c>
      <c r="G10" s="471">
        <v>45279</v>
      </c>
      <c r="H10" s="17">
        <v>4.9733999999999998</v>
      </c>
      <c r="I10" s="485"/>
      <c r="J10" s="466" t="s">
        <v>476</v>
      </c>
      <c r="K10" t="s">
        <v>8</v>
      </c>
      <c r="L10" s="482">
        <v>4.9542000000000002</v>
      </c>
      <c r="M10" s="469"/>
      <c r="Q10" s="254"/>
    </row>
    <row r="11" spans="2:17" ht="21" x14ac:dyDescent="0.35">
      <c r="B11" s="80" t="s">
        <v>44</v>
      </c>
      <c r="C11" s="470">
        <f>SUM(C3:C10)</f>
        <v>78000</v>
      </c>
      <c r="D11" s="470"/>
      <c r="E11" s="17"/>
      <c r="F11" s="187"/>
      <c r="G11" s="471"/>
      <c r="H11" s="17"/>
      <c r="I11" s="485"/>
      <c r="J11" s="466"/>
      <c r="K11" t="s">
        <v>4</v>
      </c>
      <c r="L11" s="482">
        <v>2.8483999999999998</v>
      </c>
      <c r="M11" s="469"/>
    </row>
    <row r="12" spans="2:17" ht="21" x14ac:dyDescent="0.35">
      <c r="B12" s="80" t="s">
        <v>88</v>
      </c>
      <c r="C12" s="470">
        <v>6000</v>
      </c>
      <c r="D12" s="470"/>
      <c r="E12" s="17"/>
      <c r="F12" s="187"/>
      <c r="G12" s="471"/>
      <c r="H12" s="17"/>
      <c r="I12" s="485"/>
      <c r="J12" s="466"/>
      <c r="K12" t="s">
        <v>2</v>
      </c>
      <c r="L12" s="482">
        <v>5.1818</v>
      </c>
      <c r="M12" s="469"/>
    </row>
    <row r="13" spans="2:17" ht="21" x14ac:dyDescent="0.35">
      <c r="B13" s="80" t="s">
        <v>44</v>
      </c>
      <c r="C13" s="470">
        <f>SUM(C11:C12)</f>
        <v>84000</v>
      </c>
      <c r="D13" s="470"/>
      <c r="E13" s="17"/>
      <c r="F13" s="187"/>
      <c r="G13" s="471"/>
      <c r="H13" s="17"/>
      <c r="I13" s="485"/>
      <c r="J13" s="466"/>
      <c r="K13" t="s">
        <v>1</v>
      </c>
      <c r="L13" s="482">
        <v>5.2522000000000002</v>
      </c>
      <c r="M13" s="469"/>
    </row>
    <row r="14" spans="2:17" ht="21" x14ac:dyDescent="0.35">
      <c r="B14" s="80"/>
      <c r="C14" s="17"/>
      <c r="D14" s="17"/>
      <c r="E14" s="17"/>
      <c r="F14" s="187"/>
      <c r="G14" s="471"/>
      <c r="H14" s="17"/>
      <c r="I14" s="485"/>
      <c r="J14" s="466"/>
      <c r="L14" s="674"/>
      <c r="M14" s="674"/>
    </row>
    <row r="15" spans="2:17" ht="21" x14ac:dyDescent="0.35">
      <c r="B15" s="80"/>
      <c r="C15" s="17"/>
      <c r="D15" s="17"/>
      <c r="E15" s="17"/>
      <c r="F15" s="187"/>
      <c r="G15" s="471"/>
      <c r="H15" s="17" t="s">
        <v>480</v>
      </c>
      <c r="I15" s="485" t="s">
        <v>481</v>
      </c>
      <c r="J15" s="466"/>
      <c r="L15" s="675"/>
      <c r="M15" s="675"/>
    </row>
    <row r="16" spans="2:17" x14ac:dyDescent="0.25">
      <c r="B16" s="80" t="s">
        <v>2</v>
      </c>
      <c r="C16" s="470">
        <v>2500</v>
      </c>
      <c r="D16" s="470"/>
      <c r="E16" s="17">
        <v>1502917</v>
      </c>
      <c r="F16" s="187">
        <v>12825.5</v>
      </c>
      <c r="G16" s="471">
        <v>45280</v>
      </c>
      <c r="H16" s="17">
        <v>5.108104</v>
      </c>
      <c r="I16" s="485">
        <v>5.1581999999999999</v>
      </c>
      <c r="J16" s="466" t="s">
        <v>476</v>
      </c>
    </row>
    <row r="17" spans="1:10" x14ac:dyDescent="0.25">
      <c r="B17" s="80" t="s">
        <v>1</v>
      </c>
      <c r="C17" s="470">
        <v>10000</v>
      </c>
      <c r="D17" s="470"/>
      <c r="E17" s="17">
        <v>1502916</v>
      </c>
      <c r="F17" s="187">
        <v>52384</v>
      </c>
      <c r="G17" s="471">
        <v>45280</v>
      </c>
      <c r="H17" s="17">
        <v>5.1882640000000002</v>
      </c>
      <c r="I17" s="485">
        <v>5.2384000000000004</v>
      </c>
      <c r="J17" s="466" t="s">
        <v>476</v>
      </c>
    </row>
    <row r="18" spans="1:10" x14ac:dyDescent="0.25">
      <c r="B18" s="80" t="s">
        <v>4</v>
      </c>
      <c r="C18" s="470">
        <v>2500</v>
      </c>
      <c r="D18" s="470"/>
      <c r="E18" s="17">
        <v>1502915</v>
      </c>
      <c r="F18" s="187">
        <v>7099.03</v>
      </c>
      <c r="G18" s="471">
        <v>45280</v>
      </c>
      <c r="H18" s="17">
        <v>2.8036120000000002</v>
      </c>
      <c r="I18" s="485">
        <v>2.8036120000000002</v>
      </c>
      <c r="J18" s="466" t="s">
        <v>476</v>
      </c>
    </row>
    <row r="19" spans="1:10" x14ac:dyDescent="0.25">
      <c r="B19" s="80"/>
      <c r="C19" s="17"/>
      <c r="D19" s="17"/>
      <c r="E19" s="17"/>
      <c r="F19" s="187"/>
      <c r="G19" s="471"/>
      <c r="H19" s="17"/>
      <c r="I19" s="485"/>
      <c r="J19" s="466"/>
    </row>
    <row r="20" spans="1:10" ht="21" x14ac:dyDescent="0.35">
      <c r="B20" s="672" t="s">
        <v>563</v>
      </c>
      <c r="C20" s="673"/>
      <c r="D20" s="673"/>
      <c r="E20" s="559">
        <f>E66/C66</f>
        <v>5.0621691036414571</v>
      </c>
      <c r="F20" s="187"/>
      <c r="G20" s="471"/>
      <c r="H20" s="17"/>
      <c r="I20" s="485"/>
      <c r="J20" s="466"/>
    </row>
    <row r="21" spans="1:10" x14ac:dyDescent="0.25">
      <c r="B21" s="520" t="s">
        <v>526</v>
      </c>
      <c r="C21" s="17" t="s">
        <v>527</v>
      </c>
      <c r="D21" s="17" t="s">
        <v>528</v>
      </c>
      <c r="E21" s="17" t="s">
        <v>529</v>
      </c>
      <c r="F21" s="187"/>
      <c r="G21" s="471"/>
      <c r="H21" s="17"/>
      <c r="I21" s="485"/>
      <c r="J21" s="466"/>
    </row>
    <row r="22" spans="1:10" x14ac:dyDescent="0.25">
      <c r="A22" s="184">
        <v>45296</v>
      </c>
      <c r="B22" s="520" t="s">
        <v>533</v>
      </c>
      <c r="C22" s="470">
        <v>10000</v>
      </c>
      <c r="D22" s="187">
        <v>5.0999999999999996</v>
      </c>
      <c r="E22" s="187">
        <f>D22*C22</f>
        <v>51000</v>
      </c>
      <c r="F22" s="187">
        <f>E22/C22</f>
        <v>5.0999999999999996</v>
      </c>
      <c r="G22" s="471"/>
      <c r="H22" s="17"/>
      <c r="I22" s="485"/>
      <c r="J22" s="466"/>
    </row>
    <row r="23" spans="1:10" x14ac:dyDescent="0.25">
      <c r="A23" s="184">
        <v>45297</v>
      </c>
      <c r="B23" s="520" t="s">
        <v>533</v>
      </c>
      <c r="C23" s="470">
        <v>10000</v>
      </c>
      <c r="D23" s="187">
        <v>5.0999999999999996</v>
      </c>
      <c r="E23" s="187">
        <f t="shared" ref="E23:E30" si="0">D23*C23</f>
        <v>51000</v>
      </c>
      <c r="F23" s="187">
        <f t="shared" ref="F23:F30" si="1">E23/C23</f>
        <v>5.0999999999999996</v>
      </c>
      <c r="G23" s="471"/>
      <c r="H23" s="17"/>
      <c r="I23" s="485"/>
      <c r="J23" s="466"/>
    </row>
    <row r="24" spans="1:10" x14ac:dyDescent="0.25">
      <c r="A24" s="184">
        <v>45299</v>
      </c>
      <c r="B24" s="520" t="s">
        <v>532</v>
      </c>
      <c r="C24" s="470">
        <v>5000</v>
      </c>
      <c r="D24" s="187">
        <v>5.2565999999999997</v>
      </c>
      <c r="E24" s="187">
        <f t="shared" si="0"/>
        <v>26283</v>
      </c>
      <c r="F24" s="187">
        <f t="shared" si="1"/>
        <v>5.2565999999999997</v>
      </c>
      <c r="G24" s="471"/>
      <c r="H24" s="17"/>
      <c r="I24" s="485"/>
      <c r="J24" s="466"/>
    </row>
    <row r="25" spans="1:10" x14ac:dyDescent="0.25">
      <c r="A25" s="184">
        <v>45300</v>
      </c>
      <c r="B25" s="520" t="s">
        <v>536</v>
      </c>
      <c r="C25" s="470">
        <v>10000</v>
      </c>
      <c r="D25" s="187">
        <v>5.05</v>
      </c>
      <c r="E25" s="187">
        <f t="shared" si="0"/>
        <v>50500</v>
      </c>
      <c r="F25" s="187">
        <f t="shared" si="1"/>
        <v>5.05</v>
      </c>
      <c r="G25" s="471"/>
      <c r="H25" s="17"/>
      <c r="I25" s="485"/>
      <c r="J25" s="466"/>
    </row>
    <row r="26" spans="1:10" x14ac:dyDescent="0.25">
      <c r="A26" s="184">
        <v>45301</v>
      </c>
      <c r="B26" s="520" t="s">
        <v>532</v>
      </c>
      <c r="C26" s="470">
        <v>5000</v>
      </c>
      <c r="D26" s="187">
        <v>5.1761999999999997</v>
      </c>
      <c r="E26" s="187">
        <f t="shared" si="0"/>
        <v>25881</v>
      </c>
      <c r="F26" s="187">
        <f t="shared" si="1"/>
        <v>5.1761999999999997</v>
      </c>
      <c r="G26" s="471"/>
      <c r="H26" s="17"/>
      <c r="I26" s="485"/>
      <c r="J26" s="466"/>
    </row>
    <row r="27" spans="1:10" x14ac:dyDescent="0.25">
      <c r="A27" s="184">
        <v>45302</v>
      </c>
      <c r="B27" s="520" t="s">
        <v>62</v>
      </c>
      <c r="C27" s="470">
        <v>5000</v>
      </c>
      <c r="D27" s="187">
        <v>5.0199999999999996</v>
      </c>
      <c r="E27" s="187">
        <f t="shared" si="0"/>
        <v>25099.999999999996</v>
      </c>
      <c r="F27" s="187">
        <f t="shared" si="1"/>
        <v>5.0199999999999996</v>
      </c>
      <c r="G27" s="471"/>
      <c r="H27" s="17"/>
      <c r="I27" s="485"/>
      <c r="J27" s="466"/>
    </row>
    <row r="28" spans="1:10" x14ac:dyDescent="0.25">
      <c r="A28" s="184">
        <v>45304</v>
      </c>
      <c r="B28" s="520" t="s">
        <v>2</v>
      </c>
      <c r="C28" s="470">
        <v>5000</v>
      </c>
      <c r="D28" s="187">
        <v>5.0199999999999996</v>
      </c>
      <c r="E28" s="187">
        <f t="shared" si="0"/>
        <v>25099.999999999996</v>
      </c>
      <c r="F28" s="187">
        <f t="shared" si="1"/>
        <v>5.0199999999999996</v>
      </c>
      <c r="G28" s="471"/>
      <c r="H28" s="17" t="s">
        <v>538</v>
      </c>
      <c r="I28" s="485"/>
      <c r="J28" s="466"/>
    </row>
    <row r="29" spans="1:10" x14ac:dyDescent="0.25">
      <c r="A29" s="184">
        <v>45306</v>
      </c>
      <c r="B29" s="520" t="s">
        <v>539</v>
      </c>
      <c r="C29" s="470">
        <v>2500</v>
      </c>
      <c r="D29" s="187">
        <v>5.1761999999999997</v>
      </c>
      <c r="E29" s="187">
        <f t="shared" si="0"/>
        <v>12940.5</v>
      </c>
      <c r="F29" s="187">
        <f t="shared" si="1"/>
        <v>5.1761999999999997</v>
      </c>
      <c r="G29" s="471"/>
      <c r="H29" s="17"/>
      <c r="I29" s="485"/>
      <c r="J29" s="466"/>
    </row>
    <row r="30" spans="1:10" x14ac:dyDescent="0.25">
      <c r="A30" s="184">
        <v>45306</v>
      </c>
      <c r="B30" s="520" t="s">
        <v>536</v>
      </c>
      <c r="C30" s="470">
        <v>12000</v>
      </c>
      <c r="D30" s="187">
        <v>5.0199999999999996</v>
      </c>
      <c r="E30" s="187">
        <f t="shared" si="0"/>
        <v>60239.999999999993</v>
      </c>
      <c r="F30" s="187">
        <f t="shared" si="1"/>
        <v>5.0199999999999996</v>
      </c>
      <c r="G30" s="471"/>
      <c r="H30" s="17"/>
      <c r="I30" s="485"/>
      <c r="J30" s="466"/>
    </row>
    <row r="31" spans="1:10" x14ac:dyDescent="0.25">
      <c r="A31" s="184">
        <v>45307</v>
      </c>
      <c r="B31" s="520" t="s">
        <v>536</v>
      </c>
      <c r="C31" s="470">
        <v>7000</v>
      </c>
      <c r="D31" s="187">
        <v>5</v>
      </c>
      <c r="E31" s="187">
        <f>C31*D31</f>
        <v>35000</v>
      </c>
      <c r="F31" s="187"/>
      <c r="G31" s="471"/>
      <c r="H31" s="17"/>
      <c r="I31" s="485"/>
      <c r="J31" s="466"/>
    </row>
    <row r="32" spans="1:10" x14ac:dyDescent="0.25">
      <c r="A32" s="184">
        <v>17</v>
      </c>
      <c r="B32" s="520" t="s">
        <v>539</v>
      </c>
      <c r="C32" s="470">
        <v>5000</v>
      </c>
      <c r="D32" s="187">
        <v>5.1761999999999997</v>
      </c>
      <c r="E32" s="187">
        <f>C32*D32</f>
        <v>25881</v>
      </c>
      <c r="F32" s="187"/>
      <c r="G32" s="471"/>
      <c r="H32" s="17"/>
      <c r="I32" s="485"/>
      <c r="J32" s="466"/>
    </row>
    <row r="33" spans="1:10" s="254" customFormat="1" x14ac:dyDescent="0.25">
      <c r="A33" s="184">
        <v>45310</v>
      </c>
      <c r="B33" s="520" t="s">
        <v>542</v>
      </c>
      <c r="C33" s="470">
        <v>5000</v>
      </c>
      <c r="D33" s="187">
        <v>5</v>
      </c>
      <c r="E33" s="187">
        <f t="shared" ref="E33:E49" si="2">C33*D33</f>
        <v>25000</v>
      </c>
      <c r="F33" s="187"/>
      <c r="G33" s="471"/>
      <c r="H33" s="17"/>
      <c r="I33" s="485"/>
      <c r="J33" s="517"/>
    </row>
    <row r="34" spans="1:10" s="254" customFormat="1" x14ac:dyDescent="0.25">
      <c r="A34" s="184">
        <v>45310</v>
      </c>
      <c r="B34" s="520" t="s">
        <v>542</v>
      </c>
      <c r="C34" s="470">
        <v>7000</v>
      </c>
      <c r="D34" s="187">
        <v>5</v>
      </c>
      <c r="E34" s="187">
        <f t="shared" si="2"/>
        <v>35000</v>
      </c>
      <c r="F34" s="187"/>
      <c r="G34" s="471"/>
      <c r="H34" s="17"/>
      <c r="I34" s="485"/>
      <c r="J34" s="517"/>
    </row>
    <row r="35" spans="1:10" s="254" customFormat="1" x14ac:dyDescent="0.25">
      <c r="A35" s="184">
        <v>45311</v>
      </c>
      <c r="B35" s="520" t="s">
        <v>533</v>
      </c>
      <c r="C35" s="470">
        <v>5000</v>
      </c>
      <c r="D35" s="187">
        <v>5</v>
      </c>
      <c r="E35" s="187">
        <f t="shared" si="2"/>
        <v>25000</v>
      </c>
      <c r="F35" s="187"/>
      <c r="G35" s="471"/>
      <c r="H35" s="17"/>
      <c r="I35" s="485"/>
      <c r="J35" s="517"/>
    </row>
    <row r="36" spans="1:10" s="254" customFormat="1" x14ac:dyDescent="0.25">
      <c r="A36" s="184">
        <v>45311</v>
      </c>
      <c r="B36" s="520" t="s">
        <v>533</v>
      </c>
      <c r="C36" s="470">
        <v>10000</v>
      </c>
      <c r="D36" s="187">
        <v>5</v>
      </c>
      <c r="E36" s="187">
        <f t="shared" si="2"/>
        <v>50000</v>
      </c>
      <c r="F36" s="187"/>
      <c r="G36" s="471"/>
      <c r="H36" s="17"/>
      <c r="I36" s="485"/>
      <c r="J36" s="517"/>
    </row>
    <row r="37" spans="1:10" s="254" customFormat="1" x14ac:dyDescent="0.25">
      <c r="A37" s="184">
        <v>45313</v>
      </c>
      <c r="B37" s="40" t="s">
        <v>542</v>
      </c>
      <c r="C37" s="470">
        <v>10000</v>
      </c>
      <c r="D37" s="187">
        <v>5</v>
      </c>
      <c r="E37" s="187">
        <f t="shared" si="2"/>
        <v>50000</v>
      </c>
      <c r="F37" s="187"/>
      <c r="G37" s="471"/>
      <c r="H37" s="17"/>
      <c r="I37" s="485"/>
      <c r="J37" s="517"/>
    </row>
    <row r="38" spans="1:10" s="254" customFormat="1" x14ac:dyDescent="0.25">
      <c r="A38" s="184">
        <v>45315</v>
      </c>
      <c r="B38" s="519" t="s">
        <v>542</v>
      </c>
      <c r="C38" s="470">
        <v>10000</v>
      </c>
      <c r="D38" s="187">
        <v>5</v>
      </c>
      <c r="E38" s="187">
        <f t="shared" si="2"/>
        <v>50000</v>
      </c>
      <c r="F38" s="187"/>
      <c r="G38" s="471"/>
      <c r="H38" s="17"/>
      <c r="I38" s="485"/>
      <c r="J38" s="517"/>
    </row>
    <row r="39" spans="1:10" s="254" customFormat="1" x14ac:dyDescent="0.25">
      <c r="A39" s="184">
        <v>45317</v>
      </c>
      <c r="B39" s="519" t="s">
        <v>536</v>
      </c>
      <c r="C39" s="470">
        <v>12000</v>
      </c>
      <c r="D39" s="187">
        <v>5</v>
      </c>
      <c r="E39" s="187">
        <f t="shared" si="2"/>
        <v>60000</v>
      </c>
      <c r="F39" s="187"/>
      <c r="G39" s="471"/>
      <c r="H39" s="17"/>
      <c r="I39" s="485"/>
      <c r="J39" s="517"/>
    </row>
    <row r="40" spans="1:10" s="254" customFormat="1" x14ac:dyDescent="0.25">
      <c r="A40" s="184">
        <v>45320</v>
      </c>
      <c r="B40" s="519" t="s">
        <v>536</v>
      </c>
      <c r="C40" s="470">
        <v>12000</v>
      </c>
      <c r="D40" s="187">
        <v>5</v>
      </c>
      <c r="E40" s="187">
        <f t="shared" si="2"/>
        <v>60000</v>
      </c>
      <c r="F40" s="187"/>
      <c r="G40" s="471"/>
      <c r="H40" s="17"/>
      <c r="I40" s="485"/>
      <c r="J40" s="517"/>
    </row>
    <row r="41" spans="1:10" s="254" customFormat="1" x14ac:dyDescent="0.25">
      <c r="A41" s="184">
        <v>45322</v>
      </c>
      <c r="B41" s="519" t="s">
        <v>536</v>
      </c>
      <c r="C41" s="470">
        <v>7000</v>
      </c>
      <c r="D41" s="17">
        <v>5.087955</v>
      </c>
      <c r="E41" s="187">
        <f t="shared" si="2"/>
        <v>35615.684999999998</v>
      </c>
      <c r="F41" s="187"/>
      <c r="G41" s="471"/>
      <c r="H41" s="17"/>
      <c r="I41" s="485"/>
      <c r="J41" s="517"/>
    </row>
    <row r="42" spans="1:10" s="254" customFormat="1" x14ac:dyDescent="0.25">
      <c r="A42" s="184">
        <v>45323</v>
      </c>
      <c r="B42" s="519" t="s">
        <v>539</v>
      </c>
      <c r="C42" s="470">
        <v>12000</v>
      </c>
      <c r="D42" s="17">
        <v>5.1379999999999999</v>
      </c>
      <c r="E42" s="187">
        <f t="shared" si="2"/>
        <v>61656</v>
      </c>
      <c r="F42" s="187"/>
      <c r="G42" s="471"/>
      <c r="H42" s="17"/>
      <c r="I42" s="485"/>
      <c r="J42" s="517"/>
    </row>
    <row r="43" spans="1:10" s="254" customFormat="1" x14ac:dyDescent="0.25">
      <c r="A43" s="184">
        <v>2</v>
      </c>
      <c r="B43" s="519" t="s">
        <v>536</v>
      </c>
      <c r="C43" s="470">
        <v>12000</v>
      </c>
      <c r="D43" s="187">
        <v>5.2</v>
      </c>
      <c r="E43" s="187">
        <f t="shared" si="2"/>
        <v>62400</v>
      </c>
      <c r="F43" s="187"/>
      <c r="G43" s="471"/>
      <c r="H43" s="17"/>
      <c r="I43" s="485"/>
      <c r="J43" s="517"/>
    </row>
    <row r="44" spans="1:10" s="254" customFormat="1" x14ac:dyDescent="0.25">
      <c r="A44" s="184"/>
      <c r="B44" s="519"/>
      <c r="C44" s="470"/>
      <c r="D44" s="187"/>
      <c r="E44" s="187">
        <f t="shared" si="2"/>
        <v>0</v>
      </c>
      <c r="F44" s="187"/>
      <c r="G44" s="471"/>
      <c r="H44" s="17"/>
      <c r="I44" s="485"/>
      <c r="J44" s="517"/>
    </row>
    <row r="45" spans="1:10" s="254" customFormat="1" x14ac:dyDescent="0.25">
      <c r="A45" s="184"/>
      <c r="B45" s="519"/>
      <c r="C45" s="470"/>
      <c r="D45" s="187"/>
      <c r="E45" s="187">
        <f t="shared" si="2"/>
        <v>0</v>
      </c>
      <c r="F45" s="187"/>
      <c r="G45" s="471"/>
      <c r="H45" s="17"/>
      <c r="I45" s="485"/>
      <c r="J45" s="517"/>
    </row>
    <row r="46" spans="1:10" s="254" customFormat="1" x14ac:dyDescent="0.25">
      <c r="A46" s="184"/>
      <c r="B46" s="519"/>
      <c r="C46" s="470"/>
      <c r="D46" s="187"/>
      <c r="E46" s="187">
        <f t="shared" si="2"/>
        <v>0</v>
      </c>
      <c r="F46" s="187"/>
      <c r="G46" s="471"/>
      <c r="H46" s="17"/>
      <c r="I46" s="485"/>
      <c r="J46" s="517"/>
    </row>
    <row r="47" spans="1:10" s="254" customFormat="1" x14ac:dyDescent="0.25">
      <c r="A47" s="184"/>
      <c r="B47" s="519"/>
      <c r="C47" s="470"/>
      <c r="D47" s="187"/>
      <c r="E47" s="187">
        <f t="shared" si="2"/>
        <v>0</v>
      </c>
      <c r="F47" s="187"/>
      <c r="G47" s="471"/>
      <c r="H47" s="17"/>
      <c r="I47" s="485"/>
      <c r="J47" s="517"/>
    </row>
    <row r="48" spans="1:10" s="254" customFormat="1" x14ac:dyDescent="0.25">
      <c r="A48" s="184"/>
      <c r="B48" s="519"/>
      <c r="C48" s="470"/>
      <c r="D48" s="187"/>
      <c r="E48" s="187">
        <f t="shared" si="2"/>
        <v>0</v>
      </c>
      <c r="F48" s="187"/>
      <c r="G48" s="471"/>
      <c r="H48" s="17"/>
      <c r="I48" s="485"/>
      <c r="J48" s="517"/>
    </row>
    <row r="49" spans="1:10" s="254" customFormat="1" x14ac:dyDescent="0.25">
      <c r="A49" s="184"/>
      <c r="B49" s="519"/>
      <c r="C49" s="470"/>
      <c r="D49" s="187"/>
      <c r="E49" s="187">
        <f t="shared" si="2"/>
        <v>0</v>
      </c>
      <c r="F49" s="187"/>
      <c r="G49" s="471"/>
      <c r="H49" s="17"/>
      <c r="I49" s="485"/>
      <c r="J49" s="517"/>
    </row>
    <row r="50" spans="1:10" s="254" customFormat="1" x14ac:dyDescent="0.25">
      <c r="A50" s="184"/>
      <c r="B50" s="519"/>
      <c r="C50" s="470"/>
      <c r="D50" s="187"/>
      <c r="E50" s="187">
        <f t="shared" ref="E50:E65" si="3">C50*D50</f>
        <v>0</v>
      </c>
      <c r="F50" s="187"/>
      <c r="G50" s="471"/>
      <c r="H50" s="17"/>
      <c r="I50" s="485"/>
      <c r="J50" s="517"/>
    </row>
    <row r="51" spans="1:10" s="254" customFormat="1" x14ac:dyDescent="0.25">
      <c r="A51" s="184"/>
      <c r="B51" s="519"/>
      <c r="C51" s="470"/>
      <c r="D51" s="187"/>
      <c r="E51" s="187">
        <f t="shared" si="3"/>
        <v>0</v>
      </c>
      <c r="F51" s="187"/>
      <c r="G51" s="471"/>
      <c r="H51" s="17"/>
      <c r="I51" s="485"/>
      <c r="J51" s="517"/>
    </row>
    <row r="52" spans="1:10" s="254" customFormat="1" x14ac:dyDescent="0.25">
      <c r="A52" s="184"/>
      <c r="B52" s="519"/>
      <c r="C52" s="470"/>
      <c r="D52" s="187"/>
      <c r="E52" s="187">
        <f t="shared" si="3"/>
        <v>0</v>
      </c>
      <c r="F52" s="187"/>
      <c r="G52" s="471"/>
      <c r="H52" s="17"/>
      <c r="I52" s="485"/>
      <c r="J52" s="517"/>
    </row>
    <row r="53" spans="1:10" s="254" customFormat="1" x14ac:dyDescent="0.25">
      <c r="A53" s="184"/>
      <c r="B53" s="519"/>
      <c r="C53" s="470"/>
      <c r="D53" s="187"/>
      <c r="E53" s="187">
        <f t="shared" si="3"/>
        <v>0</v>
      </c>
      <c r="F53" s="187"/>
      <c r="G53" s="471"/>
      <c r="H53" s="17"/>
      <c r="I53" s="485"/>
      <c r="J53" s="517"/>
    </row>
    <row r="54" spans="1:10" s="254" customFormat="1" x14ac:dyDescent="0.25">
      <c r="A54" s="184"/>
      <c r="B54" s="519"/>
      <c r="C54" s="470"/>
      <c r="D54" s="187"/>
      <c r="E54" s="187">
        <f t="shared" si="3"/>
        <v>0</v>
      </c>
      <c r="F54" s="187"/>
      <c r="G54" s="471"/>
      <c r="H54" s="17"/>
      <c r="I54" s="485"/>
      <c r="J54" s="517"/>
    </row>
    <row r="55" spans="1:10" s="254" customFormat="1" x14ac:dyDescent="0.25">
      <c r="A55" s="184"/>
      <c r="B55" s="519"/>
      <c r="C55" s="470"/>
      <c r="D55" s="187"/>
      <c r="E55" s="187">
        <f t="shared" si="3"/>
        <v>0</v>
      </c>
      <c r="F55" s="187"/>
      <c r="G55" s="471"/>
      <c r="H55" s="17"/>
      <c r="I55" s="485"/>
      <c r="J55" s="517"/>
    </row>
    <row r="56" spans="1:10" s="254" customFormat="1" x14ac:dyDescent="0.25">
      <c r="A56" s="184"/>
      <c r="B56" s="519"/>
      <c r="C56" s="470"/>
      <c r="D56" s="187"/>
      <c r="E56" s="187">
        <f t="shared" si="3"/>
        <v>0</v>
      </c>
      <c r="F56" s="187"/>
      <c r="G56" s="471"/>
      <c r="H56" s="17"/>
      <c r="I56" s="485"/>
      <c r="J56" s="517"/>
    </row>
    <row r="57" spans="1:10" s="254" customFormat="1" x14ac:dyDescent="0.25">
      <c r="A57" s="184"/>
      <c r="B57" s="519"/>
      <c r="C57" s="470"/>
      <c r="D57" s="187"/>
      <c r="E57" s="187">
        <f t="shared" si="3"/>
        <v>0</v>
      </c>
      <c r="F57" s="187"/>
      <c r="G57" s="471"/>
      <c r="H57" s="17"/>
      <c r="I57" s="485"/>
      <c r="J57" s="517"/>
    </row>
    <row r="58" spans="1:10" s="254" customFormat="1" x14ac:dyDescent="0.25">
      <c r="A58" s="184"/>
      <c r="B58" s="519"/>
      <c r="C58" s="470"/>
      <c r="D58" s="187"/>
      <c r="E58" s="187">
        <f t="shared" si="3"/>
        <v>0</v>
      </c>
      <c r="F58" s="187"/>
      <c r="G58" s="471"/>
      <c r="H58" s="17"/>
      <c r="I58" s="485"/>
      <c r="J58" s="517"/>
    </row>
    <row r="59" spans="1:10" s="254" customFormat="1" x14ac:dyDescent="0.25">
      <c r="A59" s="184"/>
      <c r="B59" s="519"/>
      <c r="C59" s="470"/>
      <c r="D59" s="187"/>
      <c r="E59" s="187">
        <f t="shared" si="3"/>
        <v>0</v>
      </c>
      <c r="F59" s="187"/>
      <c r="G59" s="471"/>
      <c r="H59" s="17"/>
      <c r="I59" s="485"/>
      <c r="J59" s="517"/>
    </row>
    <row r="60" spans="1:10" s="254" customFormat="1" x14ac:dyDescent="0.25">
      <c r="A60" s="184"/>
      <c r="B60" s="519"/>
      <c r="C60" s="470"/>
      <c r="D60" s="187"/>
      <c r="E60" s="187">
        <f t="shared" si="3"/>
        <v>0</v>
      </c>
      <c r="F60" s="187"/>
      <c r="G60" s="471"/>
      <c r="H60" s="17"/>
      <c r="I60" s="485"/>
      <c r="J60" s="517"/>
    </row>
    <row r="61" spans="1:10" s="254" customFormat="1" x14ac:dyDescent="0.25">
      <c r="A61" s="184"/>
      <c r="B61" s="519"/>
      <c r="C61" s="470"/>
      <c r="D61" s="187"/>
      <c r="E61" s="187">
        <f t="shared" si="3"/>
        <v>0</v>
      </c>
      <c r="F61" s="187"/>
      <c r="G61" s="471"/>
      <c r="H61" s="17"/>
      <c r="I61" s="485"/>
      <c r="J61" s="517"/>
    </row>
    <row r="62" spans="1:10" s="254" customFormat="1" x14ac:dyDescent="0.25">
      <c r="A62" s="184"/>
      <c r="B62" s="519"/>
      <c r="C62" s="470"/>
      <c r="D62" s="187"/>
      <c r="E62" s="187">
        <f t="shared" si="3"/>
        <v>0</v>
      </c>
      <c r="F62" s="187"/>
      <c r="G62" s="471"/>
      <c r="H62" s="17"/>
      <c r="I62" s="485"/>
      <c r="J62" s="517"/>
    </row>
    <row r="63" spans="1:10" s="254" customFormat="1" x14ac:dyDescent="0.25">
      <c r="A63" s="184"/>
      <c r="B63" s="519"/>
      <c r="C63" s="470"/>
      <c r="D63" s="187"/>
      <c r="E63" s="187">
        <f t="shared" si="3"/>
        <v>0</v>
      </c>
      <c r="F63" s="187"/>
      <c r="G63" s="471"/>
      <c r="H63" s="17"/>
      <c r="I63" s="485"/>
      <c r="J63" s="517"/>
    </row>
    <row r="64" spans="1:10" s="254" customFormat="1" x14ac:dyDescent="0.25">
      <c r="A64" s="184"/>
      <c r="B64" s="519"/>
      <c r="C64" s="470"/>
      <c r="D64" s="187"/>
      <c r="E64" s="187">
        <f t="shared" si="3"/>
        <v>0</v>
      </c>
      <c r="F64" s="187"/>
      <c r="G64" s="471"/>
      <c r="H64" s="17"/>
      <c r="I64" s="485"/>
      <c r="J64" s="517"/>
    </row>
    <row r="65" spans="1:10" s="254" customFormat="1" x14ac:dyDescent="0.25">
      <c r="A65" s="184"/>
      <c r="B65" s="519"/>
      <c r="C65" s="470"/>
      <c r="D65" s="187"/>
      <c r="E65" s="187">
        <f t="shared" si="3"/>
        <v>0</v>
      </c>
      <c r="F65" s="187"/>
      <c r="G65" s="471"/>
      <c r="H65" s="17"/>
      <c r="I65" s="485"/>
      <c r="J65" s="517"/>
    </row>
    <row r="66" spans="1:10" x14ac:dyDescent="0.25">
      <c r="B66" s="467"/>
      <c r="C66" s="470">
        <f>SUM(C22:C65)</f>
        <v>178500</v>
      </c>
      <c r="D66" s="187"/>
      <c r="E66" s="187">
        <f>SUM(E22:E65)</f>
        <v>903597.18500000006</v>
      </c>
      <c r="F66" s="187"/>
      <c r="G66" s="471"/>
      <c r="H66" s="17"/>
      <c r="I66" s="485"/>
      <c r="J66" s="466"/>
    </row>
    <row r="67" spans="1:10" ht="21" x14ac:dyDescent="0.35">
      <c r="B67" s="672" t="s">
        <v>565</v>
      </c>
      <c r="C67" s="673"/>
      <c r="D67" s="673"/>
      <c r="E67" s="558">
        <f>E100/C100</f>
        <v>5.080919738095238</v>
      </c>
      <c r="F67" s="193"/>
      <c r="G67" s="473"/>
      <c r="H67" s="472"/>
      <c r="I67" s="486"/>
      <c r="J67" s="41"/>
    </row>
    <row r="68" spans="1:10" x14ac:dyDescent="0.25">
      <c r="A68" s="184">
        <v>45296</v>
      </c>
      <c r="B68" s="40" t="s">
        <v>531</v>
      </c>
      <c r="C68" s="470">
        <v>12000</v>
      </c>
      <c r="D68" s="187">
        <v>5.12</v>
      </c>
      <c r="E68" s="193">
        <v>61440</v>
      </c>
      <c r="F68" s="193">
        <f>E68/C68</f>
        <v>5.12</v>
      </c>
      <c r="G68" s="473"/>
      <c r="H68" s="472"/>
      <c r="I68" s="486"/>
      <c r="J68" s="41"/>
    </row>
    <row r="69" spans="1:10" x14ac:dyDescent="0.25">
      <c r="A69" s="184">
        <v>45299</v>
      </c>
      <c r="B69" s="40" t="s">
        <v>530</v>
      </c>
      <c r="C69" s="470">
        <v>5000</v>
      </c>
      <c r="D69" s="187">
        <v>5.3571</v>
      </c>
      <c r="E69" s="193">
        <v>26785.5</v>
      </c>
      <c r="F69" s="193">
        <f t="shared" ref="F69:F74" si="4">E69/C69</f>
        <v>5.3571</v>
      </c>
      <c r="G69" s="473"/>
      <c r="H69" s="472"/>
      <c r="I69" s="486"/>
      <c r="J69" s="41"/>
    </row>
    <row r="70" spans="1:10" x14ac:dyDescent="0.25">
      <c r="A70" s="184">
        <v>45300</v>
      </c>
      <c r="B70" s="40" t="s">
        <v>535</v>
      </c>
      <c r="C70" s="470">
        <v>12000</v>
      </c>
      <c r="D70" s="187">
        <v>5.08</v>
      </c>
      <c r="E70" s="193">
        <v>60960</v>
      </c>
      <c r="F70" s="193">
        <f t="shared" si="4"/>
        <v>5.08</v>
      </c>
      <c r="G70" s="473"/>
      <c r="H70" s="472"/>
      <c r="I70" s="486"/>
      <c r="J70" s="41"/>
    </row>
    <row r="71" spans="1:10" x14ac:dyDescent="0.25">
      <c r="A71" s="184">
        <v>45301</v>
      </c>
      <c r="B71" s="40" t="s">
        <v>537</v>
      </c>
      <c r="C71" s="470">
        <v>5000</v>
      </c>
      <c r="D71" s="187">
        <v>5.24</v>
      </c>
      <c r="E71" s="193">
        <v>26182.7</v>
      </c>
      <c r="F71" s="193">
        <f t="shared" si="4"/>
        <v>5.2365399999999998</v>
      </c>
      <c r="G71" s="473"/>
      <c r="H71" s="472"/>
      <c r="I71" s="486"/>
      <c r="J71" s="41"/>
    </row>
    <row r="72" spans="1:10" x14ac:dyDescent="0.25">
      <c r="A72" s="184">
        <v>45304</v>
      </c>
      <c r="B72" s="40" t="s">
        <v>453</v>
      </c>
      <c r="C72" s="470">
        <v>12000</v>
      </c>
      <c r="D72" s="187">
        <v>5.03</v>
      </c>
      <c r="E72" s="193">
        <f>C72*D72</f>
        <v>60360</v>
      </c>
      <c r="F72" s="193">
        <f t="shared" si="4"/>
        <v>5.03</v>
      </c>
      <c r="G72" s="473"/>
      <c r="H72" s="472"/>
      <c r="I72" s="486"/>
      <c r="J72" s="41"/>
    </row>
    <row r="73" spans="1:10" x14ac:dyDescent="0.25">
      <c r="A73" s="184">
        <v>45306</v>
      </c>
      <c r="B73" s="40" t="s">
        <v>452</v>
      </c>
      <c r="C73" s="470">
        <v>5000</v>
      </c>
      <c r="D73" s="187">
        <v>5.24</v>
      </c>
      <c r="E73" s="193">
        <v>26434</v>
      </c>
      <c r="F73" s="193">
        <f t="shared" si="4"/>
        <v>5.2868000000000004</v>
      </c>
      <c r="G73" s="473"/>
      <c r="H73" s="472"/>
      <c r="I73" s="486"/>
      <c r="J73" s="41"/>
    </row>
    <row r="74" spans="1:10" x14ac:dyDescent="0.25">
      <c r="A74" s="184">
        <v>45306</v>
      </c>
      <c r="B74" s="40" t="s">
        <v>453</v>
      </c>
      <c r="C74" s="470">
        <v>10000</v>
      </c>
      <c r="D74" s="187">
        <v>5.03</v>
      </c>
      <c r="E74" s="193">
        <f t="shared" ref="E74:E87" si="5">C74*D74</f>
        <v>50300</v>
      </c>
      <c r="F74" s="193">
        <f t="shared" si="4"/>
        <v>5.03</v>
      </c>
      <c r="G74" s="473"/>
      <c r="H74" s="472"/>
      <c r="I74" s="486"/>
      <c r="J74" s="41"/>
    </row>
    <row r="75" spans="1:10" x14ac:dyDescent="0.25">
      <c r="A75" s="184">
        <v>45307</v>
      </c>
      <c r="B75" s="40" t="s">
        <v>535</v>
      </c>
      <c r="C75" s="470">
        <v>5000</v>
      </c>
      <c r="D75" s="187">
        <v>5</v>
      </c>
      <c r="E75" s="193">
        <f t="shared" si="5"/>
        <v>25000</v>
      </c>
      <c r="F75" s="193"/>
      <c r="G75" s="473"/>
      <c r="H75" s="472"/>
      <c r="I75" s="486"/>
      <c r="J75" s="41"/>
    </row>
    <row r="76" spans="1:10" x14ac:dyDescent="0.25">
      <c r="A76" s="184">
        <v>45308</v>
      </c>
      <c r="B76" s="40" t="s">
        <v>537</v>
      </c>
      <c r="C76" s="470">
        <v>5000</v>
      </c>
      <c r="D76" s="187">
        <v>5.2365000000000004</v>
      </c>
      <c r="E76" s="193">
        <f t="shared" si="5"/>
        <v>26182.500000000004</v>
      </c>
      <c r="F76" s="193"/>
      <c r="G76" s="473"/>
      <c r="H76" s="472"/>
      <c r="I76" s="486"/>
      <c r="J76" s="41"/>
    </row>
    <row r="77" spans="1:10" s="254" customFormat="1" x14ac:dyDescent="0.25">
      <c r="A77" s="184">
        <v>45310</v>
      </c>
      <c r="B77" s="40" t="s">
        <v>535</v>
      </c>
      <c r="C77" s="470">
        <v>22000</v>
      </c>
      <c r="D77" s="187">
        <v>5</v>
      </c>
      <c r="E77" s="193">
        <f t="shared" si="5"/>
        <v>110000</v>
      </c>
      <c r="F77" s="193"/>
      <c r="G77" s="473"/>
      <c r="H77" s="472"/>
      <c r="I77" s="486"/>
      <c r="J77" s="41"/>
    </row>
    <row r="78" spans="1:10" s="254" customFormat="1" x14ac:dyDescent="0.25">
      <c r="A78" s="184">
        <v>45311</v>
      </c>
      <c r="B78" s="40" t="s">
        <v>543</v>
      </c>
      <c r="C78" s="470">
        <v>12000</v>
      </c>
      <c r="D78" s="187">
        <v>5</v>
      </c>
      <c r="E78" s="193">
        <f t="shared" si="5"/>
        <v>60000</v>
      </c>
      <c r="F78" s="193"/>
      <c r="G78" s="473"/>
      <c r="H78" s="472"/>
      <c r="I78" s="486"/>
      <c r="J78" s="41"/>
    </row>
    <row r="79" spans="1:10" s="254" customFormat="1" x14ac:dyDescent="0.25">
      <c r="A79" s="184">
        <v>45311</v>
      </c>
      <c r="B79" s="40" t="s">
        <v>544</v>
      </c>
      <c r="C79" s="470">
        <v>12000</v>
      </c>
      <c r="D79" s="187">
        <v>5</v>
      </c>
      <c r="E79" s="193">
        <f t="shared" si="5"/>
        <v>60000</v>
      </c>
      <c r="F79" s="193"/>
      <c r="G79" s="473"/>
      <c r="H79" s="472"/>
      <c r="I79" s="486"/>
      <c r="J79" s="41"/>
    </row>
    <row r="80" spans="1:10" s="254" customFormat="1" x14ac:dyDescent="0.25">
      <c r="A80" s="184">
        <v>45313</v>
      </c>
      <c r="B80" s="40" t="s">
        <v>544</v>
      </c>
      <c r="C80" s="470">
        <v>12000</v>
      </c>
      <c r="D80" s="187">
        <v>5</v>
      </c>
      <c r="E80" s="193">
        <f t="shared" si="5"/>
        <v>60000</v>
      </c>
      <c r="F80" s="193"/>
      <c r="G80" s="473"/>
      <c r="H80" s="472"/>
      <c r="I80" s="486"/>
      <c r="J80" s="41"/>
    </row>
    <row r="81" spans="1:10" s="254" customFormat="1" x14ac:dyDescent="0.25">
      <c r="A81" s="184">
        <v>45315</v>
      </c>
      <c r="B81" s="40" t="s">
        <v>544</v>
      </c>
      <c r="C81" s="470">
        <v>5000</v>
      </c>
      <c r="D81" s="187">
        <v>5</v>
      </c>
      <c r="E81" s="193">
        <f t="shared" si="5"/>
        <v>25000</v>
      </c>
      <c r="F81" s="193"/>
      <c r="G81" s="473"/>
      <c r="H81" s="472"/>
      <c r="I81" s="486"/>
      <c r="J81" s="41"/>
    </row>
    <row r="82" spans="1:10" s="254" customFormat="1" x14ac:dyDescent="0.25">
      <c r="A82" s="184">
        <v>45317</v>
      </c>
      <c r="B82" s="40" t="s">
        <v>535</v>
      </c>
      <c r="C82" s="470">
        <v>15000</v>
      </c>
      <c r="D82" s="187">
        <v>5</v>
      </c>
      <c r="E82" s="193">
        <f t="shared" si="5"/>
        <v>75000</v>
      </c>
      <c r="F82" s="193"/>
      <c r="G82" s="473"/>
      <c r="H82" s="472"/>
      <c r="I82" s="486"/>
      <c r="J82" s="41"/>
    </row>
    <row r="83" spans="1:10" s="254" customFormat="1" x14ac:dyDescent="0.25">
      <c r="A83" s="184">
        <v>27</v>
      </c>
      <c r="B83" s="40" t="s">
        <v>535</v>
      </c>
      <c r="C83" s="470">
        <v>10000</v>
      </c>
      <c r="D83" s="187">
        <v>5</v>
      </c>
      <c r="E83" s="193">
        <f t="shared" si="5"/>
        <v>50000</v>
      </c>
      <c r="F83" s="193"/>
      <c r="G83" s="473"/>
      <c r="H83" s="472"/>
      <c r="I83" s="486"/>
      <c r="J83" s="41"/>
    </row>
    <row r="84" spans="1:10" s="254" customFormat="1" x14ac:dyDescent="0.25">
      <c r="A84" s="184">
        <v>30</v>
      </c>
      <c r="B84" s="40" t="s">
        <v>535</v>
      </c>
      <c r="C84" s="470">
        <v>5000</v>
      </c>
      <c r="D84" s="17">
        <v>5.0949999999999998</v>
      </c>
      <c r="E84" s="193">
        <f t="shared" si="5"/>
        <v>25475</v>
      </c>
      <c r="F84" s="193"/>
      <c r="G84" s="473"/>
      <c r="H84" s="472"/>
      <c r="I84" s="486"/>
      <c r="J84" s="41"/>
    </row>
    <row r="85" spans="1:10" s="254" customFormat="1" x14ac:dyDescent="0.25">
      <c r="A85" s="184">
        <v>31</v>
      </c>
      <c r="B85" s="40" t="s">
        <v>564</v>
      </c>
      <c r="C85" s="470">
        <v>12000</v>
      </c>
      <c r="D85" s="17">
        <v>5.0949999999999998</v>
      </c>
      <c r="E85" s="193">
        <f t="shared" si="5"/>
        <v>61140</v>
      </c>
      <c r="F85" s="193"/>
      <c r="G85" s="473"/>
      <c r="H85" s="472"/>
      <c r="I85" s="486"/>
      <c r="J85" s="41"/>
    </row>
    <row r="86" spans="1:10" s="254" customFormat="1" x14ac:dyDescent="0.25">
      <c r="A86" s="184">
        <v>1</v>
      </c>
      <c r="B86" s="40" t="s">
        <v>537</v>
      </c>
      <c r="C86" s="470">
        <v>17000</v>
      </c>
      <c r="D86" s="17">
        <v>5.116085</v>
      </c>
      <c r="E86" s="193">
        <f t="shared" si="5"/>
        <v>86973.445000000007</v>
      </c>
      <c r="F86" s="193"/>
      <c r="G86" s="473"/>
      <c r="H86" s="472"/>
      <c r="I86" s="486"/>
      <c r="J86" s="41"/>
    </row>
    <row r="87" spans="1:10" s="254" customFormat="1" x14ac:dyDescent="0.25">
      <c r="A87" s="184">
        <v>45293</v>
      </c>
      <c r="B87" s="40" t="s">
        <v>535</v>
      </c>
      <c r="C87" s="470">
        <v>17000</v>
      </c>
      <c r="D87" s="187">
        <v>5.28</v>
      </c>
      <c r="E87" s="193">
        <f t="shared" si="5"/>
        <v>89760</v>
      </c>
      <c r="F87" s="193"/>
      <c r="G87" s="473"/>
      <c r="H87" s="472"/>
      <c r="I87" s="486"/>
      <c r="J87" s="41"/>
    </row>
    <row r="88" spans="1:10" s="254" customFormat="1" x14ac:dyDescent="0.25">
      <c r="A88" s="184"/>
      <c r="B88" s="40"/>
      <c r="C88" s="470"/>
      <c r="D88" s="187"/>
      <c r="E88" s="193"/>
      <c r="F88" s="193"/>
      <c r="G88" s="473"/>
      <c r="H88" s="472"/>
      <c r="I88" s="486"/>
      <c r="J88" s="41"/>
    </row>
    <row r="89" spans="1:10" s="254" customFormat="1" x14ac:dyDescent="0.25">
      <c r="A89" s="184"/>
      <c r="B89" s="40"/>
      <c r="C89" s="470"/>
      <c r="D89" s="187"/>
      <c r="E89" s="193"/>
      <c r="F89" s="193"/>
      <c r="G89" s="473"/>
      <c r="H89" s="472"/>
      <c r="I89" s="486"/>
      <c r="J89" s="41"/>
    </row>
    <row r="90" spans="1:10" s="254" customFormat="1" x14ac:dyDescent="0.25">
      <c r="A90" s="184"/>
      <c r="B90" s="40"/>
      <c r="C90" s="470"/>
      <c r="D90" s="187"/>
      <c r="E90" s="193"/>
      <c r="F90" s="193"/>
      <c r="G90" s="473"/>
      <c r="H90" s="472"/>
      <c r="I90" s="486"/>
      <c r="J90" s="41"/>
    </row>
    <row r="91" spans="1:10" s="254" customFormat="1" x14ac:dyDescent="0.25">
      <c r="A91" s="184"/>
      <c r="B91" s="40"/>
      <c r="C91" s="470"/>
      <c r="D91" s="187"/>
      <c r="E91" s="193"/>
      <c r="F91" s="193"/>
      <c r="G91" s="473"/>
      <c r="H91" s="472"/>
      <c r="I91" s="486"/>
      <c r="J91" s="41"/>
    </row>
    <row r="92" spans="1:10" s="254" customFormat="1" x14ac:dyDescent="0.25">
      <c r="A92" s="184"/>
      <c r="B92" s="40"/>
      <c r="C92" s="470"/>
      <c r="D92" s="187"/>
      <c r="E92" s="193"/>
      <c r="F92" s="193"/>
      <c r="G92" s="473"/>
      <c r="H92" s="472"/>
      <c r="I92" s="486"/>
      <c r="J92" s="41"/>
    </row>
    <row r="93" spans="1:10" s="254" customFormat="1" x14ac:dyDescent="0.25">
      <c r="A93" s="184"/>
      <c r="B93" s="40"/>
      <c r="C93" s="470"/>
      <c r="D93" s="187"/>
      <c r="E93" s="193"/>
      <c r="F93" s="193"/>
      <c r="G93" s="473"/>
      <c r="H93" s="472"/>
      <c r="I93" s="486"/>
      <c r="J93" s="41"/>
    </row>
    <row r="94" spans="1:10" s="254" customFormat="1" x14ac:dyDescent="0.25">
      <c r="A94" s="184"/>
      <c r="B94" s="40"/>
      <c r="C94" s="470"/>
      <c r="D94" s="187"/>
      <c r="E94" s="193"/>
      <c r="F94" s="193"/>
      <c r="G94" s="473"/>
      <c r="H94" s="472"/>
      <c r="I94" s="486"/>
      <c r="J94" s="41"/>
    </row>
    <row r="95" spans="1:10" x14ac:dyDescent="0.25">
      <c r="B95" s="40"/>
      <c r="C95" s="17"/>
      <c r="D95" s="187"/>
      <c r="E95" s="193"/>
      <c r="F95" s="193"/>
      <c r="G95" s="473"/>
      <c r="H95" s="472"/>
      <c r="I95" s="486"/>
      <c r="J95" s="41"/>
    </row>
    <row r="96" spans="1:10" x14ac:dyDescent="0.25">
      <c r="B96" s="40"/>
      <c r="C96" s="17"/>
      <c r="D96" s="187"/>
      <c r="E96" s="193"/>
      <c r="F96" s="193"/>
      <c r="G96" s="473"/>
      <c r="H96" s="472"/>
      <c r="I96" s="486"/>
      <c r="J96" s="41"/>
    </row>
    <row r="97" spans="2:10" x14ac:dyDescent="0.25">
      <c r="B97" s="40"/>
      <c r="C97" s="17"/>
      <c r="D97" s="187"/>
      <c r="E97" s="193"/>
      <c r="F97" s="193"/>
      <c r="G97" s="473"/>
      <c r="H97" s="472"/>
      <c r="I97" s="486"/>
      <c r="J97" s="41"/>
    </row>
    <row r="98" spans="2:10" x14ac:dyDescent="0.25">
      <c r="B98" s="40"/>
      <c r="C98" s="17"/>
      <c r="D98" s="187"/>
      <c r="E98" s="193"/>
      <c r="F98" s="193"/>
      <c r="G98" s="473"/>
      <c r="H98" s="472"/>
      <c r="I98" s="486"/>
      <c r="J98" s="41"/>
    </row>
    <row r="99" spans="2:10" x14ac:dyDescent="0.25">
      <c r="B99" s="40"/>
      <c r="C99" s="17"/>
      <c r="D99" s="187"/>
      <c r="E99" s="193"/>
      <c r="F99" s="193"/>
      <c r="G99" s="473"/>
      <c r="H99" s="472"/>
      <c r="I99" s="486"/>
      <c r="J99" s="41"/>
    </row>
    <row r="100" spans="2:10" ht="15.75" thickBot="1" x14ac:dyDescent="0.3">
      <c r="B100" s="79"/>
      <c r="C100" s="490">
        <f>SUM(C68:C99)</f>
        <v>210000</v>
      </c>
      <c r="D100" s="187"/>
      <c r="E100" s="479">
        <f>SUM(E68:E99)</f>
        <v>1066993.145</v>
      </c>
      <c r="F100" s="479"/>
      <c r="G100" s="480"/>
      <c r="H100" s="478"/>
      <c r="I100" s="487"/>
      <c r="J100" s="481"/>
    </row>
    <row r="101" spans="2:10" x14ac:dyDescent="0.25">
      <c r="C101" s="513"/>
      <c r="D101" s="513"/>
    </row>
  </sheetData>
  <mergeCells count="6">
    <mergeCell ref="B67:D67"/>
    <mergeCell ref="L4:M4"/>
    <mergeCell ref="L14:M14"/>
    <mergeCell ref="L15:M15"/>
    <mergeCell ref="K9:L9"/>
    <mergeCell ref="B20:D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BE6F9-C602-4D20-A29C-3794591B4C9A}">
  <dimension ref="A1:H36"/>
  <sheetViews>
    <sheetView workbookViewId="0">
      <selection activeCell="B21" sqref="B21"/>
    </sheetView>
  </sheetViews>
  <sheetFormatPr defaultRowHeight="15" x14ac:dyDescent="0.25"/>
  <cols>
    <col min="4" max="4" width="11.28515625" customWidth="1"/>
    <col min="8" max="8" width="14.140625" customWidth="1"/>
  </cols>
  <sheetData>
    <row r="1" spans="1:8" s="254" customFormat="1" x14ac:dyDescent="0.25">
      <c r="A1" s="651" t="s">
        <v>429</v>
      </c>
      <c r="B1" s="652"/>
      <c r="C1" s="652"/>
      <c r="D1" s="652"/>
      <c r="E1" s="652"/>
      <c r="F1" s="652"/>
      <c r="G1" s="652"/>
      <c r="H1" s="664"/>
    </row>
    <row r="2" spans="1:8" x14ac:dyDescent="0.25">
      <c r="A2" s="409" t="s">
        <v>428</v>
      </c>
      <c r="B2" s="406" t="s">
        <v>421</v>
      </c>
      <c r="C2" s="406" t="s">
        <v>422</v>
      </c>
      <c r="D2" s="406" t="s">
        <v>430</v>
      </c>
      <c r="E2" s="406" t="s">
        <v>423</v>
      </c>
      <c r="F2" s="406" t="s">
        <v>424</v>
      </c>
      <c r="G2" s="406" t="s">
        <v>425</v>
      </c>
      <c r="H2" s="410" t="s">
        <v>431</v>
      </c>
    </row>
    <row r="3" spans="1:8" x14ac:dyDescent="0.25">
      <c r="A3" s="80">
        <v>45170</v>
      </c>
      <c r="B3" s="406">
        <v>5529.5</v>
      </c>
      <c r="C3" s="406">
        <v>5529.5</v>
      </c>
      <c r="D3" s="406">
        <f>C3-B3</f>
        <v>0</v>
      </c>
      <c r="E3" s="406">
        <v>0</v>
      </c>
      <c r="F3" s="406">
        <v>0</v>
      </c>
      <c r="G3" s="406">
        <v>0</v>
      </c>
      <c r="H3" s="410">
        <f>E3+F3+G3</f>
        <v>0</v>
      </c>
    </row>
    <row r="4" spans="1:8" x14ac:dyDescent="0.25">
      <c r="A4" s="80">
        <v>45171</v>
      </c>
      <c r="B4" s="406">
        <v>5529.5</v>
      </c>
      <c r="C4" s="406">
        <v>5554.5</v>
      </c>
      <c r="D4" s="406">
        <f t="shared" ref="D4:D32" si="0">C4-B4</f>
        <v>25</v>
      </c>
      <c r="E4" s="406">
        <v>0</v>
      </c>
      <c r="F4" s="406">
        <v>15</v>
      </c>
      <c r="G4" s="406">
        <v>10</v>
      </c>
      <c r="H4" s="410">
        <f t="shared" ref="H4:H32" si="1">E4+F4+G4</f>
        <v>25</v>
      </c>
    </row>
    <row r="5" spans="1:8" x14ac:dyDescent="0.25">
      <c r="A5" s="80">
        <v>45172</v>
      </c>
      <c r="B5" s="406">
        <v>5554.5</v>
      </c>
      <c r="C5" s="406">
        <v>5554.5</v>
      </c>
      <c r="D5" s="406">
        <f t="shared" si="0"/>
        <v>0</v>
      </c>
      <c r="E5" s="406">
        <v>0</v>
      </c>
      <c r="F5" s="406">
        <v>0</v>
      </c>
      <c r="G5" s="406">
        <v>0</v>
      </c>
      <c r="H5" s="410">
        <f t="shared" si="1"/>
        <v>0</v>
      </c>
    </row>
    <row r="6" spans="1:8" x14ac:dyDescent="0.25">
      <c r="A6" s="80">
        <v>45173</v>
      </c>
      <c r="B6" s="406">
        <v>5554.5</v>
      </c>
      <c r="C6" s="406">
        <v>5554.5</v>
      </c>
      <c r="D6" s="406">
        <f t="shared" si="0"/>
        <v>0</v>
      </c>
      <c r="E6" s="406">
        <v>0</v>
      </c>
      <c r="F6" s="406">
        <v>0</v>
      </c>
      <c r="G6" s="406">
        <v>0</v>
      </c>
      <c r="H6" s="410">
        <f t="shared" si="1"/>
        <v>0</v>
      </c>
    </row>
    <row r="7" spans="1:8" x14ac:dyDescent="0.25">
      <c r="A7" s="80">
        <v>45174</v>
      </c>
      <c r="B7" s="406">
        <v>5554.5</v>
      </c>
      <c r="C7" s="406">
        <v>5581.7</v>
      </c>
      <c r="D7" s="406">
        <f t="shared" si="0"/>
        <v>27.199999999999818</v>
      </c>
      <c r="E7" s="406">
        <v>5</v>
      </c>
      <c r="F7" s="406">
        <v>21</v>
      </c>
      <c r="G7" s="406">
        <v>35</v>
      </c>
      <c r="H7" s="410">
        <f t="shared" si="1"/>
        <v>61</v>
      </c>
    </row>
    <row r="8" spans="1:8" x14ac:dyDescent="0.25">
      <c r="A8" s="80">
        <v>45175</v>
      </c>
      <c r="B8" s="406">
        <v>5581.7</v>
      </c>
      <c r="C8" s="406">
        <v>5589.7</v>
      </c>
      <c r="D8" s="406">
        <f t="shared" si="0"/>
        <v>8</v>
      </c>
      <c r="E8" s="406"/>
      <c r="F8" s="406">
        <v>8</v>
      </c>
      <c r="G8" s="406"/>
      <c r="H8" s="410">
        <f t="shared" si="1"/>
        <v>8</v>
      </c>
    </row>
    <row r="9" spans="1:8" x14ac:dyDescent="0.25">
      <c r="A9" s="80">
        <v>45176</v>
      </c>
      <c r="B9" s="406">
        <v>5589.7</v>
      </c>
      <c r="C9" s="406">
        <v>5594.7</v>
      </c>
      <c r="D9" s="406">
        <f t="shared" si="0"/>
        <v>5</v>
      </c>
      <c r="E9" s="406"/>
      <c r="F9" s="406">
        <v>5</v>
      </c>
      <c r="G9" s="406"/>
      <c r="H9" s="410">
        <f t="shared" si="1"/>
        <v>5</v>
      </c>
    </row>
    <row r="10" spans="1:8" x14ac:dyDescent="0.25">
      <c r="A10" s="80">
        <v>45177</v>
      </c>
      <c r="B10" s="406">
        <v>5594.7</v>
      </c>
      <c r="C10" s="406">
        <v>5594.7</v>
      </c>
      <c r="D10" s="406">
        <f t="shared" si="0"/>
        <v>0</v>
      </c>
      <c r="E10" s="406"/>
      <c r="F10" s="406"/>
      <c r="G10" s="406"/>
      <c r="H10" s="410">
        <f t="shared" si="1"/>
        <v>0</v>
      </c>
    </row>
    <row r="11" spans="1:8" x14ac:dyDescent="0.25">
      <c r="A11" s="80">
        <v>45178</v>
      </c>
      <c r="B11" s="406">
        <v>5594.7</v>
      </c>
      <c r="C11" s="406">
        <v>5604.2</v>
      </c>
      <c r="D11" s="406">
        <f t="shared" si="0"/>
        <v>9.5</v>
      </c>
      <c r="E11" s="406"/>
      <c r="F11" s="406">
        <v>9</v>
      </c>
      <c r="G11" s="406"/>
      <c r="H11" s="410">
        <f t="shared" si="1"/>
        <v>9</v>
      </c>
    </row>
    <row r="12" spans="1:8" x14ac:dyDescent="0.25">
      <c r="A12" s="80">
        <v>45179</v>
      </c>
      <c r="B12" s="406">
        <v>5604.2</v>
      </c>
      <c r="C12" s="406">
        <v>5604.2</v>
      </c>
      <c r="D12" s="406">
        <f t="shared" si="0"/>
        <v>0</v>
      </c>
      <c r="E12" s="406"/>
      <c r="F12" s="406"/>
      <c r="G12" s="406"/>
      <c r="H12" s="410">
        <f t="shared" si="1"/>
        <v>0</v>
      </c>
    </row>
    <row r="13" spans="1:8" x14ac:dyDescent="0.25">
      <c r="A13" s="80">
        <v>45180</v>
      </c>
      <c r="B13" s="406">
        <v>5604.2</v>
      </c>
      <c r="C13" s="406">
        <v>5613.7</v>
      </c>
      <c r="D13" s="406">
        <f t="shared" si="0"/>
        <v>9.5</v>
      </c>
      <c r="E13" s="406"/>
      <c r="F13" s="406">
        <v>7</v>
      </c>
      <c r="G13" s="406"/>
      <c r="H13" s="410">
        <f t="shared" si="1"/>
        <v>7</v>
      </c>
    </row>
    <row r="14" spans="1:8" x14ac:dyDescent="0.25">
      <c r="A14" s="80">
        <v>45181</v>
      </c>
      <c r="B14" s="406">
        <v>5613.7</v>
      </c>
      <c r="C14" s="406">
        <v>5619.7</v>
      </c>
      <c r="D14" s="406">
        <f t="shared" si="0"/>
        <v>6</v>
      </c>
      <c r="E14" s="406"/>
      <c r="F14" s="406">
        <v>6</v>
      </c>
      <c r="G14" s="406"/>
      <c r="H14" s="410">
        <f t="shared" si="1"/>
        <v>6</v>
      </c>
    </row>
    <row r="15" spans="1:8" x14ac:dyDescent="0.25">
      <c r="A15" s="80">
        <v>45182</v>
      </c>
      <c r="B15" s="406">
        <v>5619.7</v>
      </c>
      <c r="C15" s="406">
        <v>5627.7</v>
      </c>
      <c r="D15" s="406">
        <f t="shared" si="0"/>
        <v>8</v>
      </c>
      <c r="E15" s="406"/>
      <c r="F15" s="406">
        <v>15</v>
      </c>
      <c r="G15" s="406"/>
      <c r="H15" s="410">
        <f t="shared" si="1"/>
        <v>15</v>
      </c>
    </row>
    <row r="16" spans="1:8" x14ac:dyDescent="0.25">
      <c r="A16" s="80">
        <v>45183</v>
      </c>
      <c r="B16" s="406">
        <v>5627.7</v>
      </c>
      <c r="C16" s="406">
        <v>5630.7</v>
      </c>
      <c r="D16" s="406">
        <f t="shared" si="0"/>
        <v>3</v>
      </c>
      <c r="E16" s="406"/>
      <c r="F16" s="406">
        <v>3</v>
      </c>
      <c r="G16" s="406"/>
      <c r="H16" s="410">
        <f t="shared" si="1"/>
        <v>3</v>
      </c>
    </row>
    <row r="17" spans="1:8" x14ac:dyDescent="0.25">
      <c r="A17" s="80">
        <v>45184</v>
      </c>
      <c r="B17" s="406">
        <v>5630.7</v>
      </c>
      <c r="C17" s="406">
        <v>5630.7</v>
      </c>
      <c r="D17" s="406">
        <f t="shared" si="0"/>
        <v>0</v>
      </c>
      <c r="E17" s="406"/>
      <c r="F17" s="406"/>
      <c r="G17" s="406"/>
      <c r="H17" s="410">
        <f t="shared" si="1"/>
        <v>0</v>
      </c>
    </row>
    <row r="18" spans="1:8" x14ac:dyDescent="0.25">
      <c r="A18" s="80">
        <v>45185</v>
      </c>
      <c r="B18" s="406"/>
      <c r="C18" s="406"/>
      <c r="D18" s="406">
        <f t="shared" si="0"/>
        <v>0</v>
      </c>
      <c r="E18" s="406"/>
      <c r="F18" s="406"/>
      <c r="G18" s="406"/>
      <c r="H18" s="410">
        <f t="shared" si="1"/>
        <v>0</v>
      </c>
    </row>
    <row r="19" spans="1:8" x14ac:dyDescent="0.25">
      <c r="A19" s="80">
        <v>45186</v>
      </c>
      <c r="B19" s="406"/>
      <c r="C19" s="406"/>
      <c r="D19" s="406">
        <f t="shared" si="0"/>
        <v>0</v>
      </c>
      <c r="E19" s="406"/>
      <c r="F19" s="406"/>
      <c r="G19" s="406"/>
      <c r="H19" s="410">
        <f t="shared" si="1"/>
        <v>0</v>
      </c>
    </row>
    <row r="20" spans="1:8" x14ac:dyDescent="0.25">
      <c r="A20" s="80">
        <v>45187</v>
      </c>
      <c r="B20" s="406"/>
      <c r="C20" s="406"/>
      <c r="D20" s="406">
        <f t="shared" si="0"/>
        <v>0</v>
      </c>
      <c r="E20" s="406"/>
      <c r="F20" s="406"/>
      <c r="G20" s="406"/>
      <c r="H20" s="410">
        <f t="shared" si="1"/>
        <v>0</v>
      </c>
    </row>
    <row r="21" spans="1:8" x14ac:dyDescent="0.25">
      <c r="A21" s="80">
        <v>45188</v>
      </c>
      <c r="B21" s="406"/>
      <c r="C21" s="406"/>
      <c r="D21" s="406">
        <f t="shared" si="0"/>
        <v>0</v>
      </c>
      <c r="E21" s="406"/>
      <c r="F21" s="406"/>
      <c r="G21" s="406"/>
      <c r="H21" s="410">
        <f t="shared" si="1"/>
        <v>0</v>
      </c>
    </row>
    <row r="22" spans="1:8" x14ac:dyDescent="0.25">
      <c r="A22" s="80">
        <v>45189</v>
      </c>
      <c r="B22" s="406"/>
      <c r="C22" s="406"/>
      <c r="D22" s="406">
        <f t="shared" si="0"/>
        <v>0</v>
      </c>
      <c r="E22" s="406"/>
      <c r="F22" s="406"/>
      <c r="G22" s="406"/>
      <c r="H22" s="410">
        <f t="shared" si="1"/>
        <v>0</v>
      </c>
    </row>
    <row r="23" spans="1:8" x14ac:dyDescent="0.25">
      <c r="A23" s="80">
        <v>45190</v>
      </c>
      <c r="B23" s="406"/>
      <c r="C23" s="406"/>
      <c r="D23" s="406">
        <f t="shared" si="0"/>
        <v>0</v>
      </c>
      <c r="E23" s="406"/>
      <c r="F23" s="406"/>
      <c r="G23" s="406"/>
      <c r="H23" s="410">
        <f t="shared" si="1"/>
        <v>0</v>
      </c>
    </row>
    <row r="24" spans="1:8" x14ac:dyDescent="0.25">
      <c r="A24" s="80">
        <v>45191</v>
      </c>
      <c r="B24" s="406"/>
      <c r="C24" s="406"/>
      <c r="D24" s="406">
        <f t="shared" si="0"/>
        <v>0</v>
      </c>
      <c r="E24" s="406"/>
      <c r="F24" s="406"/>
      <c r="G24" s="406"/>
      <c r="H24" s="410">
        <f t="shared" si="1"/>
        <v>0</v>
      </c>
    </row>
    <row r="25" spans="1:8" x14ac:dyDescent="0.25">
      <c r="A25" s="80">
        <v>45192</v>
      </c>
      <c r="B25" s="406"/>
      <c r="C25" s="406"/>
      <c r="D25" s="406">
        <f t="shared" si="0"/>
        <v>0</v>
      </c>
      <c r="E25" s="406"/>
      <c r="F25" s="406"/>
      <c r="G25" s="406"/>
      <c r="H25" s="410">
        <f t="shared" si="1"/>
        <v>0</v>
      </c>
    </row>
    <row r="26" spans="1:8" x14ac:dyDescent="0.25">
      <c r="A26" s="80">
        <v>45193</v>
      </c>
      <c r="B26" s="406"/>
      <c r="C26" s="406"/>
      <c r="D26" s="406">
        <f t="shared" si="0"/>
        <v>0</v>
      </c>
      <c r="E26" s="406"/>
      <c r="F26" s="406"/>
      <c r="G26" s="406"/>
      <c r="H26" s="410">
        <f t="shared" si="1"/>
        <v>0</v>
      </c>
    </row>
    <row r="27" spans="1:8" x14ac:dyDescent="0.25">
      <c r="A27" s="80">
        <v>45194</v>
      </c>
      <c r="B27" s="406"/>
      <c r="C27" s="406"/>
      <c r="D27" s="406">
        <f t="shared" si="0"/>
        <v>0</v>
      </c>
      <c r="E27" s="406"/>
      <c r="F27" s="406"/>
      <c r="G27" s="406"/>
      <c r="H27" s="410">
        <f t="shared" si="1"/>
        <v>0</v>
      </c>
    </row>
    <row r="28" spans="1:8" x14ac:dyDescent="0.25">
      <c r="A28" s="80">
        <v>45195</v>
      </c>
      <c r="B28" s="406"/>
      <c r="C28" s="406"/>
      <c r="D28" s="406">
        <f t="shared" si="0"/>
        <v>0</v>
      </c>
      <c r="E28" s="406"/>
      <c r="F28" s="406"/>
      <c r="G28" s="406"/>
      <c r="H28" s="410">
        <f t="shared" si="1"/>
        <v>0</v>
      </c>
    </row>
    <row r="29" spans="1:8" x14ac:dyDescent="0.25">
      <c r="A29" s="80">
        <v>45196</v>
      </c>
      <c r="B29" s="406"/>
      <c r="C29" s="406"/>
      <c r="D29" s="406">
        <f t="shared" si="0"/>
        <v>0</v>
      </c>
      <c r="E29" s="406"/>
      <c r="F29" s="406"/>
      <c r="G29" s="406"/>
      <c r="H29" s="410">
        <f t="shared" si="1"/>
        <v>0</v>
      </c>
    </row>
    <row r="30" spans="1:8" x14ac:dyDescent="0.25">
      <c r="A30" s="80">
        <v>45197</v>
      </c>
      <c r="B30" s="406"/>
      <c r="C30" s="406"/>
      <c r="D30" s="406">
        <f t="shared" si="0"/>
        <v>0</v>
      </c>
      <c r="E30" s="406"/>
      <c r="F30" s="406"/>
      <c r="G30" s="406"/>
      <c r="H30" s="410">
        <f t="shared" si="1"/>
        <v>0</v>
      </c>
    </row>
    <row r="31" spans="1:8" x14ac:dyDescent="0.25">
      <c r="A31" s="80">
        <v>45198</v>
      </c>
      <c r="B31" s="406"/>
      <c r="C31" s="406"/>
      <c r="D31" s="406">
        <f t="shared" si="0"/>
        <v>0</v>
      </c>
      <c r="E31" s="406"/>
      <c r="F31" s="406"/>
      <c r="G31" s="406"/>
      <c r="H31" s="410">
        <f t="shared" si="1"/>
        <v>0</v>
      </c>
    </row>
    <row r="32" spans="1:8" x14ac:dyDescent="0.25">
      <c r="A32" s="80">
        <v>45199</v>
      </c>
      <c r="B32" s="406"/>
      <c r="C32" s="406"/>
      <c r="D32" s="406">
        <f t="shared" si="0"/>
        <v>0</v>
      </c>
      <c r="E32" s="406"/>
      <c r="F32" s="406"/>
      <c r="G32" s="406"/>
      <c r="H32" s="410">
        <f t="shared" si="1"/>
        <v>0</v>
      </c>
    </row>
    <row r="33" spans="1:8" ht="15.75" thickBot="1" x14ac:dyDescent="0.3">
      <c r="A33" s="719" t="s">
        <v>426</v>
      </c>
      <c r="B33" s="720"/>
      <c r="C33" s="720"/>
      <c r="D33" s="407">
        <f>SUM(D3:D32)</f>
        <v>101.19999999999982</v>
      </c>
      <c r="E33" s="720" t="s">
        <v>427</v>
      </c>
      <c r="F33" s="720"/>
      <c r="G33" s="720"/>
      <c r="H33" s="408">
        <f>SUM(H3:H32)</f>
        <v>139</v>
      </c>
    </row>
    <row r="35" spans="1:8" x14ac:dyDescent="0.25">
      <c r="E35">
        <f>D33-H33</f>
        <v>-37.800000000000182</v>
      </c>
    </row>
    <row r="36" spans="1:8" x14ac:dyDescent="0.25">
      <c r="C36" s="677" t="s">
        <v>432</v>
      </c>
      <c r="D36" s="677"/>
      <c r="E36" s="677"/>
    </row>
  </sheetData>
  <mergeCells count="4">
    <mergeCell ref="C36:E36"/>
    <mergeCell ref="A33:C33"/>
    <mergeCell ref="E33:G33"/>
    <mergeCell ref="A1:H1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7257-2384-482B-9D76-4261C9D78AF6}">
  <dimension ref="A1:G12"/>
  <sheetViews>
    <sheetView workbookViewId="0">
      <selection activeCell="I18" sqref="I18"/>
    </sheetView>
  </sheetViews>
  <sheetFormatPr defaultRowHeight="15" x14ac:dyDescent="0.25"/>
  <cols>
    <col min="1" max="1" width="29.5703125" customWidth="1"/>
    <col min="2" max="2" width="17" customWidth="1"/>
    <col min="3" max="3" width="19.5703125" customWidth="1"/>
    <col min="4" max="4" width="16.28515625" customWidth="1"/>
    <col min="6" max="6" width="2.5703125" hidden="1" customWidth="1"/>
    <col min="7" max="7" width="9.140625" hidden="1" customWidth="1"/>
  </cols>
  <sheetData>
    <row r="1" spans="1:5" x14ac:dyDescent="0.25">
      <c r="A1" s="677" t="s">
        <v>162</v>
      </c>
      <c r="B1" s="677"/>
      <c r="C1" s="677"/>
      <c r="D1" s="677"/>
    </row>
    <row r="2" spans="1:5" x14ac:dyDescent="0.25">
      <c r="A2" s="249" t="s">
        <v>163</v>
      </c>
      <c r="B2" s="249" t="s">
        <v>164</v>
      </c>
      <c r="C2" s="249" t="s">
        <v>169</v>
      </c>
      <c r="D2" s="249" t="s">
        <v>170</v>
      </c>
    </row>
    <row r="3" spans="1:5" x14ac:dyDescent="0.25">
      <c r="A3" s="249" t="s">
        <v>165</v>
      </c>
      <c r="B3" s="249" t="s">
        <v>166</v>
      </c>
      <c r="C3" s="251">
        <v>1946041</v>
      </c>
      <c r="D3" s="252">
        <v>35160</v>
      </c>
      <c r="E3" s="250"/>
    </row>
    <row r="4" spans="1:5" x14ac:dyDescent="0.25">
      <c r="A4" s="249" t="s">
        <v>167</v>
      </c>
      <c r="B4" s="249" t="s">
        <v>168</v>
      </c>
      <c r="C4" s="249">
        <v>1693064</v>
      </c>
      <c r="D4" s="252">
        <v>33067</v>
      </c>
    </row>
    <row r="5" spans="1:5" x14ac:dyDescent="0.25">
      <c r="A5" s="249" t="s">
        <v>171</v>
      </c>
      <c r="B5" s="249" t="s">
        <v>172</v>
      </c>
      <c r="C5" s="249">
        <v>1765504</v>
      </c>
      <c r="D5" s="252">
        <v>33756</v>
      </c>
    </row>
    <row r="6" spans="1:5" x14ac:dyDescent="0.25">
      <c r="A6" s="249" t="s">
        <v>173</v>
      </c>
      <c r="B6" s="249" t="s">
        <v>174</v>
      </c>
      <c r="C6" s="249">
        <v>9859384</v>
      </c>
      <c r="D6" s="252">
        <v>33055</v>
      </c>
    </row>
    <row r="7" spans="1:5" x14ac:dyDescent="0.25">
      <c r="A7" s="249" t="s">
        <v>175</v>
      </c>
      <c r="B7" s="249" t="s">
        <v>176</v>
      </c>
      <c r="C7" s="251">
        <v>1822007</v>
      </c>
      <c r="D7" s="252">
        <v>33828</v>
      </c>
    </row>
    <row r="8" spans="1:5" x14ac:dyDescent="0.25">
      <c r="A8" s="249" t="s">
        <v>177</v>
      </c>
      <c r="B8" s="249" t="s">
        <v>178</v>
      </c>
      <c r="C8" s="251">
        <v>1020429</v>
      </c>
      <c r="D8" s="252">
        <v>27725</v>
      </c>
    </row>
    <row r="9" spans="1:5" x14ac:dyDescent="0.25">
      <c r="A9" s="249" t="s">
        <v>179</v>
      </c>
      <c r="B9" s="249" t="s">
        <v>180</v>
      </c>
      <c r="C9" s="249">
        <v>1664775</v>
      </c>
      <c r="D9" s="252">
        <v>32167</v>
      </c>
    </row>
    <row r="10" spans="1:5" x14ac:dyDescent="0.25">
      <c r="A10" s="249" t="s">
        <v>181</v>
      </c>
      <c r="B10" s="249" t="s">
        <v>182</v>
      </c>
      <c r="C10" s="249">
        <v>1025712</v>
      </c>
      <c r="D10" s="252">
        <v>27444</v>
      </c>
    </row>
    <row r="11" spans="1:5" x14ac:dyDescent="0.25">
      <c r="A11" s="249" t="s">
        <v>183</v>
      </c>
      <c r="B11" s="249" t="s">
        <v>184</v>
      </c>
      <c r="C11" s="249">
        <v>1825392</v>
      </c>
      <c r="D11" s="252">
        <v>34999</v>
      </c>
    </row>
    <row r="12" spans="1:5" x14ac:dyDescent="0.25">
      <c r="A12" s="249" t="s">
        <v>185</v>
      </c>
      <c r="B12" s="249" t="s">
        <v>186</v>
      </c>
      <c r="C12" s="249">
        <v>634617</v>
      </c>
      <c r="D12" s="252">
        <v>25984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C143D-36B4-48CF-806A-825464F8BDE5}">
  <dimension ref="A1:I32"/>
  <sheetViews>
    <sheetView workbookViewId="0">
      <selection activeCell="K33" sqref="K33"/>
    </sheetView>
  </sheetViews>
  <sheetFormatPr defaultRowHeight="15" x14ac:dyDescent="0.25"/>
  <cols>
    <col min="1" max="1" width="37.5703125" bestFit="1" customWidth="1"/>
    <col min="2" max="2" width="7.5703125" bestFit="1" customWidth="1"/>
    <col min="3" max="3" width="5.5703125" bestFit="1" customWidth="1"/>
    <col min="4" max="4" width="11.28515625" bestFit="1" customWidth="1"/>
    <col min="5" max="5" width="13.140625" bestFit="1" customWidth="1"/>
    <col min="6" max="6" width="11.42578125" style="253" customWidth="1"/>
    <col min="7" max="7" width="5.5703125" bestFit="1" customWidth="1"/>
    <col min="8" max="8" width="7.5703125" bestFit="1" customWidth="1"/>
    <col min="9" max="9" width="11.28515625" bestFit="1" customWidth="1"/>
  </cols>
  <sheetData>
    <row r="1" spans="1:9" x14ac:dyDescent="0.25">
      <c r="A1" s="254" t="s">
        <v>187</v>
      </c>
      <c r="B1" s="254"/>
      <c r="C1" s="254"/>
      <c r="D1" s="254"/>
      <c r="E1" s="254"/>
      <c r="G1" s="254"/>
      <c r="H1" s="254"/>
      <c r="I1" s="254"/>
    </row>
    <row r="2" spans="1:9" x14ac:dyDescent="0.25">
      <c r="A2" s="254" t="s">
        <v>188</v>
      </c>
      <c r="B2" s="254" t="s">
        <v>189</v>
      </c>
      <c r="C2" s="254" t="s">
        <v>190</v>
      </c>
      <c r="D2" s="254" t="s">
        <v>191</v>
      </c>
      <c r="E2" s="254" t="s">
        <v>192</v>
      </c>
      <c r="F2" s="253" t="s">
        <v>193</v>
      </c>
      <c r="G2" s="254" t="s">
        <v>194</v>
      </c>
      <c r="H2" s="254" t="s">
        <v>195</v>
      </c>
      <c r="I2" s="254" t="s">
        <v>196</v>
      </c>
    </row>
    <row r="3" spans="1:9" x14ac:dyDescent="0.25">
      <c r="A3" s="254" t="s">
        <v>197</v>
      </c>
      <c r="B3" s="254" t="s">
        <v>198</v>
      </c>
      <c r="C3" s="254"/>
      <c r="D3" s="254"/>
      <c r="E3" s="254"/>
      <c r="G3" s="254"/>
      <c r="H3" s="254"/>
      <c r="I3" s="254"/>
    </row>
    <row r="4" spans="1:9" x14ac:dyDescent="0.25">
      <c r="A4" s="255">
        <v>44914</v>
      </c>
      <c r="B4" s="254" t="s">
        <v>199</v>
      </c>
      <c r="C4" s="254" t="s">
        <v>200</v>
      </c>
      <c r="D4" s="254" t="s">
        <v>201</v>
      </c>
      <c r="E4" s="254" t="s">
        <v>202</v>
      </c>
      <c r="F4" s="253" t="s">
        <v>203</v>
      </c>
      <c r="G4" s="254" t="s">
        <v>198</v>
      </c>
      <c r="H4" s="254" t="s">
        <v>203</v>
      </c>
      <c r="I4" s="254"/>
    </row>
    <row r="5" spans="1:9" x14ac:dyDescent="0.25">
      <c r="A5" s="255">
        <v>44928</v>
      </c>
      <c r="B5" s="254" t="s">
        <v>199</v>
      </c>
      <c r="C5" s="254" t="s">
        <v>204</v>
      </c>
      <c r="D5" s="254" t="s">
        <v>205</v>
      </c>
      <c r="E5" s="254" t="s">
        <v>202</v>
      </c>
      <c r="F5" s="253" t="s">
        <v>206</v>
      </c>
      <c r="G5" s="254" t="s">
        <v>198</v>
      </c>
      <c r="H5" s="254" t="s">
        <v>207</v>
      </c>
      <c r="I5" s="254"/>
    </row>
    <row r="6" spans="1:9" x14ac:dyDescent="0.25">
      <c r="A6" s="255">
        <v>44931</v>
      </c>
      <c r="B6" s="254" t="s">
        <v>199</v>
      </c>
      <c r="C6" s="254" t="s">
        <v>208</v>
      </c>
      <c r="D6" s="254" t="s">
        <v>209</v>
      </c>
      <c r="E6" s="254" t="s">
        <v>202</v>
      </c>
      <c r="F6" s="253" t="s">
        <v>210</v>
      </c>
      <c r="G6" s="254" t="s">
        <v>198</v>
      </c>
      <c r="H6" s="254" t="s">
        <v>211</v>
      </c>
      <c r="I6" s="254"/>
    </row>
    <row r="7" spans="1:9" x14ac:dyDescent="0.25">
      <c r="A7" s="255">
        <v>44933</v>
      </c>
      <c r="B7" s="254" t="s">
        <v>199</v>
      </c>
      <c r="C7" s="254" t="s">
        <v>212</v>
      </c>
      <c r="D7" s="254" t="s">
        <v>213</v>
      </c>
      <c r="E7" s="254" t="s">
        <v>202</v>
      </c>
      <c r="F7" s="253" t="s">
        <v>214</v>
      </c>
      <c r="G7" s="254" t="s">
        <v>198</v>
      </c>
      <c r="H7" s="254" t="s">
        <v>215</v>
      </c>
      <c r="I7" s="254"/>
    </row>
    <row r="8" spans="1:9" x14ac:dyDescent="0.25">
      <c r="A8" s="255">
        <v>44938</v>
      </c>
      <c r="B8" s="254" t="s">
        <v>199</v>
      </c>
      <c r="C8" s="254" t="s">
        <v>216</v>
      </c>
      <c r="D8" s="254" t="s">
        <v>217</v>
      </c>
      <c r="E8" s="254" t="s">
        <v>202</v>
      </c>
      <c r="F8" s="253" t="s">
        <v>210</v>
      </c>
      <c r="G8" s="254" t="s">
        <v>198</v>
      </c>
      <c r="H8" s="254" t="s">
        <v>218</v>
      </c>
      <c r="I8" s="254"/>
    </row>
    <row r="9" spans="1:9" x14ac:dyDescent="0.25">
      <c r="A9" s="255">
        <v>44938</v>
      </c>
      <c r="B9" s="254" t="s">
        <v>199</v>
      </c>
      <c r="C9" s="254" t="s">
        <v>219</v>
      </c>
      <c r="D9" s="254" t="s">
        <v>220</v>
      </c>
      <c r="E9" s="254" t="s">
        <v>202</v>
      </c>
      <c r="F9" s="253" t="s">
        <v>221</v>
      </c>
      <c r="G9" s="254" t="s">
        <v>198</v>
      </c>
      <c r="H9" s="254" t="s">
        <v>222</v>
      </c>
      <c r="I9" s="254"/>
    </row>
    <row r="10" spans="1:9" x14ac:dyDescent="0.25">
      <c r="A10" s="255">
        <v>44939</v>
      </c>
      <c r="B10" s="254" t="s">
        <v>199</v>
      </c>
      <c r="C10" s="254" t="s">
        <v>223</v>
      </c>
      <c r="D10" s="254" t="s">
        <v>224</v>
      </c>
      <c r="E10" s="254" t="s">
        <v>202</v>
      </c>
      <c r="F10" s="253" t="s">
        <v>225</v>
      </c>
      <c r="G10" s="254" t="s">
        <v>198</v>
      </c>
      <c r="H10" s="254" t="s">
        <v>226</v>
      </c>
      <c r="I10" s="254"/>
    </row>
    <row r="11" spans="1:9" x14ac:dyDescent="0.25">
      <c r="A11" s="255">
        <v>44945</v>
      </c>
      <c r="B11" s="254" t="s">
        <v>199</v>
      </c>
      <c r="C11" s="254" t="s">
        <v>227</v>
      </c>
      <c r="D11" s="254" t="s">
        <v>228</v>
      </c>
      <c r="E11" s="254" t="s">
        <v>202</v>
      </c>
      <c r="F11" s="253" t="s">
        <v>229</v>
      </c>
      <c r="G11" s="254" t="s">
        <v>198</v>
      </c>
      <c r="H11" s="254" t="s">
        <v>230</v>
      </c>
      <c r="I11" s="254"/>
    </row>
    <row r="12" spans="1:9" x14ac:dyDescent="0.25">
      <c r="A12" s="255">
        <v>44949</v>
      </c>
      <c r="B12" s="254" t="s">
        <v>199</v>
      </c>
      <c r="C12" s="254" t="s">
        <v>231</v>
      </c>
      <c r="D12" s="254" t="s">
        <v>232</v>
      </c>
      <c r="E12" s="254" t="s">
        <v>202</v>
      </c>
      <c r="F12" s="253" t="s">
        <v>233</v>
      </c>
      <c r="G12" s="254" t="s">
        <v>198</v>
      </c>
      <c r="H12" s="254" t="s">
        <v>234</v>
      </c>
      <c r="I12" s="254"/>
    </row>
    <row r="13" spans="1:9" x14ac:dyDescent="0.25">
      <c r="A13" s="255">
        <v>44949</v>
      </c>
      <c r="B13" s="254" t="s">
        <v>199</v>
      </c>
      <c r="C13" s="254" t="s">
        <v>235</v>
      </c>
      <c r="D13" s="254" t="s">
        <v>236</v>
      </c>
      <c r="E13" s="254" t="s">
        <v>202</v>
      </c>
      <c r="F13" s="253" t="s">
        <v>237</v>
      </c>
      <c r="G13" s="254" t="s">
        <v>198</v>
      </c>
      <c r="H13" s="254" t="s">
        <v>238</v>
      </c>
      <c r="I13" s="254"/>
    </row>
    <row r="14" spans="1:9" x14ac:dyDescent="0.25">
      <c r="A14" s="255">
        <v>44958</v>
      </c>
      <c r="B14" s="254" t="s">
        <v>239</v>
      </c>
      <c r="C14" s="254" t="s">
        <v>240</v>
      </c>
      <c r="D14" s="254" t="s">
        <v>241</v>
      </c>
      <c r="E14" s="254" t="s">
        <v>202</v>
      </c>
      <c r="F14" s="253" t="s">
        <v>242</v>
      </c>
      <c r="G14" s="254" t="s">
        <v>198</v>
      </c>
      <c r="H14" s="254" t="s">
        <v>243</v>
      </c>
      <c r="I14" s="254"/>
    </row>
    <row r="15" spans="1:9" x14ac:dyDescent="0.25">
      <c r="A15" s="255">
        <v>44960</v>
      </c>
      <c r="B15" s="254" t="s">
        <v>199</v>
      </c>
      <c r="C15" s="254" t="s">
        <v>244</v>
      </c>
      <c r="D15" s="254" t="s">
        <v>245</v>
      </c>
      <c r="E15" s="254" t="s">
        <v>202</v>
      </c>
      <c r="F15" s="253" t="s">
        <v>246</v>
      </c>
      <c r="G15" s="254" t="s">
        <v>198</v>
      </c>
      <c r="H15" s="254" t="s">
        <v>247</v>
      </c>
      <c r="I15" s="254"/>
    </row>
    <row r="16" spans="1:9" x14ac:dyDescent="0.25">
      <c r="A16" s="255">
        <v>44963</v>
      </c>
      <c r="B16" s="254" t="s">
        <v>199</v>
      </c>
      <c r="C16" s="254" t="s">
        <v>248</v>
      </c>
      <c r="D16" s="254" t="s">
        <v>249</v>
      </c>
      <c r="E16" s="254" t="s">
        <v>202</v>
      </c>
      <c r="F16" s="253" t="s">
        <v>250</v>
      </c>
      <c r="G16" s="254" t="s">
        <v>198</v>
      </c>
      <c r="H16" s="254" t="s">
        <v>251</v>
      </c>
      <c r="I16" s="254"/>
    </row>
    <row r="17" spans="1:8" x14ac:dyDescent="0.25">
      <c r="A17" s="255">
        <v>44963</v>
      </c>
      <c r="B17" s="254" t="s">
        <v>199</v>
      </c>
      <c r="C17" s="254" t="s">
        <v>252</v>
      </c>
      <c r="D17" s="254" t="s">
        <v>253</v>
      </c>
      <c r="E17" s="254" t="s">
        <v>202</v>
      </c>
      <c r="F17" s="253" t="s">
        <v>254</v>
      </c>
      <c r="G17" s="254" t="s">
        <v>198</v>
      </c>
      <c r="H17" s="254" t="s">
        <v>255</v>
      </c>
    </row>
    <row r="18" spans="1:8" x14ac:dyDescent="0.25">
      <c r="A18" s="255">
        <v>44964</v>
      </c>
      <c r="B18" s="254" t="s">
        <v>199</v>
      </c>
      <c r="C18" s="254" t="s">
        <v>256</v>
      </c>
      <c r="D18" s="254" t="s">
        <v>257</v>
      </c>
      <c r="E18" s="254" t="s">
        <v>202</v>
      </c>
      <c r="F18" s="253" t="s">
        <v>258</v>
      </c>
      <c r="G18" s="254" t="s">
        <v>198</v>
      </c>
      <c r="H18" s="254" t="s">
        <v>259</v>
      </c>
    </row>
    <row r="19" spans="1:8" x14ac:dyDescent="0.25">
      <c r="A19" s="255">
        <v>44967</v>
      </c>
      <c r="B19" s="254" t="s">
        <v>199</v>
      </c>
      <c r="C19" s="254" t="s">
        <v>260</v>
      </c>
      <c r="D19" s="254" t="s">
        <v>261</v>
      </c>
      <c r="E19" s="254" t="s">
        <v>202</v>
      </c>
      <c r="F19" s="253" t="s">
        <v>246</v>
      </c>
      <c r="G19" s="254" t="s">
        <v>198</v>
      </c>
      <c r="H19" s="254" t="s">
        <v>262</v>
      </c>
    </row>
    <row r="20" spans="1:8" x14ac:dyDescent="0.25">
      <c r="A20" s="255">
        <v>44972</v>
      </c>
      <c r="B20" s="254" t="s">
        <v>239</v>
      </c>
      <c r="C20" s="254" t="s">
        <v>263</v>
      </c>
      <c r="D20" s="254" t="s">
        <v>264</v>
      </c>
      <c r="E20" s="254" t="s">
        <v>202</v>
      </c>
      <c r="F20" s="253" t="s">
        <v>246</v>
      </c>
      <c r="G20" s="254" t="s">
        <v>198</v>
      </c>
      <c r="H20" s="254" t="s">
        <v>265</v>
      </c>
    </row>
    <row r="21" spans="1:8" x14ac:dyDescent="0.25">
      <c r="A21" s="255">
        <v>45001</v>
      </c>
      <c r="B21" s="254" t="s">
        <v>199</v>
      </c>
      <c r="C21" s="254" t="s">
        <v>266</v>
      </c>
      <c r="D21" s="254" t="s">
        <v>267</v>
      </c>
      <c r="E21" s="254" t="s">
        <v>202</v>
      </c>
      <c r="F21" s="253" t="s">
        <v>268</v>
      </c>
      <c r="G21" s="254" t="s">
        <v>198</v>
      </c>
      <c r="H21" s="254" t="s">
        <v>269</v>
      </c>
    </row>
    <row r="22" spans="1:8" x14ac:dyDescent="0.25">
      <c r="A22" s="255">
        <v>45006</v>
      </c>
      <c r="B22" s="254" t="s">
        <v>199</v>
      </c>
      <c r="C22" s="254" t="s">
        <v>270</v>
      </c>
      <c r="D22" s="254" t="s">
        <v>271</v>
      </c>
      <c r="E22" s="254" t="s">
        <v>202</v>
      </c>
      <c r="F22" s="253" t="s">
        <v>272</v>
      </c>
      <c r="G22" s="254" t="s">
        <v>198</v>
      </c>
      <c r="H22" s="254" t="s">
        <v>273</v>
      </c>
    </row>
    <row r="23" spans="1:8" x14ac:dyDescent="0.25">
      <c r="A23" s="255">
        <v>45015</v>
      </c>
      <c r="B23" s="254" t="s">
        <v>199</v>
      </c>
      <c r="C23" s="254" t="s">
        <v>274</v>
      </c>
      <c r="D23" s="254" t="s">
        <v>275</v>
      </c>
      <c r="E23" s="254" t="s">
        <v>202</v>
      </c>
      <c r="F23" s="253" t="s">
        <v>276</v>
      </c>
      <c r="G23" s="254" t="s">
        <v>198</v>
      </c>
      <c r="H23" s="254" t="s">
        <v>277</v>
      </c>
    </row>
    <row r="24" spans="1:8" x14ac:dyDescent="0.25">
      <c r="A24" s="255">
        <v>45020</v>
      </c>
      <c r="B24" s="254" t="s">
        <v>199</v>
      </c>
      <c r="C24" s="254" t="s">
        <v>278</v>
      </c>
      <c r="D24" s="254" t="s">
        <v>279</v>
      </c>
      <c r="E24" s="254" t="s">
        <v>202</v>
      </c>
      <c r="F24" s="253" t="s">
        <v>280</v>
      </c>
      <c r="G24" s="254" t="s">
        <v>198</v>
      </c>
      <c r="H24" s="254" t="s">
        <v>281</v>
      </c>
    </row>
    <row r="25" spans="1:8" x14ac:dyDescent="0.25">
      <c r="A25" s="255">
        <v>45020</v>
      </c>
      <c r="B25" s="254" t="s">
        <v>282</v>
      </c>
      <c r="C25" s="254" t="s">
        <v>283</v>
      </c>
      <c r="D25" s="254" t="s">
        <v>284</v>
      </c>
      <c r="E25" s="254" t="s">
        <v>202</v>
      </c>
      <c r="F25" s="253" t="s">
        <v>285</v>
      </c>
      <c r="G25" s="254" t="s">
        <v>198</v>
      </c>
      <c r="H25" s="254" t="s">
        <v>286</v>
      </c>
    </row>
    <row r="26" spans="1:8" x14ac:dyDescent="0.25">
      <c r="A26" s="255">
        <v>45022</v>
      </c>
      <c r="B26" s="254" t="s">
        <v>199</v>
      </c>
      <c r="C26" s="254" t="s">
        <v>287</v>
      </c>
      <c r="D26" s="254" t="s">
        <v>288</v>
      </c>
      <c r="E26" s="254" t="s">
        <v>202</v>
      </c>
      <c r="F26" s="253" t="s">
        <v>289</v>
      </c>
      <c r="G26" s="254" t="s">
        <v>198</v>
      </c>
      <c r="H26" s="254" t="s">
        <v>290</v>
      </c>
    </row>
    <row r="27" spans="1:8" x14ac:dyDescent="0.25">
      <c r="A27" s="255">
        <v>45027</v>
      </c>
      <c r="B27" s="254" t="s">
        <v>199</v>
      </c>
      <c r="C27" s="254" t="s">
        <v>291</v>
      </c>
      <c r="D27" s="254" t="s">
        <v>292</v>
      </c>
      <c r="E27" s="254" t="s">
        <v>202</v>
      </c>
      <c r="F27" s="253" t="s">
        <v>293</v>
      </c>
      <c r="G27" s="254" t="s">
        <v>198</v>
      </c>
      <c r="H27" s="254" t="s">
        <v>294</v>
      </c>
    </row>
    <row r="28" spans="1:8" x14ac:dyDescent="0.25">
      <c r="A28" s="255">
        <v>45036</v>
      </c>
      <c r="B28" s="254" t="s">
        <v>199</v>
      </c>
      <c r="C28" s="254" t="s">
        <v>295</v>
      </c>
      <c r="D28" s="254" t="s">
        <v>296</v>
      </c>
      <c r="E28" s="254" t="s">
        <v>202</v>
      </c>
      <c r="F28" s="253" t="s">
        <v>297</v>
      </c>
      <c r="G28" s="254" t="s">
        <v>198</v>
      </c>
      <c r="H28" s="254" t="s">
        <v>298</v>
      </c>
    </row>
    <row r="29" spans="1:8" x14ac:dyDescent="0.25">
      <c r="A29" s="255">
        <v>45050</v>
      </c>
      <c r="B29" s="254" t="s">
        <v>199</v>
      </c>
      <c r="C29" s="254" t="s">
        <v>299</v>
      </c>
      <c r="D29" s="254" t="s">
        <v>300</v>
      </c>
      <c r="E29" s="254" t="s">
        <v>202</v>
      </c>
      <c r="F29" s="253" t="s">
        <v>301</v>
      </c>
      <c r="G29" s="254" t="s">
        <v>198</v>
      </c>
      <c r="H29" s="254" t="s">
        <v>302</v>
      </c>
    </row>
    <row r="30" spans="1:8" x14ac:dyDescent="0.25">
      <c r="A30" s="255">
        <v>45051</v>
      </c>
      <c r="B30" s="254" t="s">
        <v>199</v>
      </c>
      <c r="C30" s="254" t="s">
        <v>303</v>
      </c>
      <c r="D30" s="254" t="s">
        <v>304</v>
      </c>
      <c r="E30" s="254" t="s">
        <v>202</v>
      </c>
      <c r="F30" s="253" t="s">
        <v>305</v>
      </c>
      <c r="G30" s="254" t="s">
        <v>198</v>
      </c>
      <c r="H30" s="254" t="s">
        <v>306</v>
      </c>
    </row>
    <row r="31" spans="1:8" x14ac:dyDescent="0.25">
      <c r="A31" s="255">
        <v>45056</v>
      </c>
      <c r="B31" s="254" t="s">
        <v>199</v>
      </c>
      <c r="C31" s="254" t="s">
        <v>307</v>
      </c>
      <c r="D31" s="254" t="s">
        <v>308</v>
      </c>
      <c r="E31" s="254" t="s">
        <v>202</v>
      </c>
      <c r="F31" s="253" t="s">
        <v>309</v>
      </c>
      <c r="G31" s="254" t="s">
        <v>198</v>
      </c>
      <c r="H31" s="254" t="s">
        <v>310</v>
      </c>
    </row>
    <row r="32" spans="1:8" x14ac:dyDescent="0.25">
      <c r="A32" s="255">
        <v>45071</v>
      </c>
      <c r="B32" s="254" t="s">
        <v>199</v>
      </c>
      <c r="C32" s="254" t="s">
        <v>311</v>
      </c>
      <c r="D32" s="254" t="s">
        <v>312</v>
      </c>
      <c r="E32" s="254" t="s">
        <v>202</v>
      </c>
      <c r="F32" s="253" t="s">
        <v>313</v>
      </c>
      <c r="G32" s="254" t="s">
        <v>198</v>
      </c>
      <c r="H32" s="254" t="s">
        <v>314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910F5-1750-46D3-89D6-D912B209DE91}">
  <dimension ref="A1:F49"/>
  <sheetViews>
    <sheetView workbookViewId="0">
      <selection activeCell="Q60" sqref="Q45:U60"/>
    </sheetView>
  </sheetViews>
  <sheetFormatPr defaultRowHeight="15" x14ac:dyDescent="0.25"/>
  <cols>
    <col min="6" max="6" width="30.5703125" customWidth="1"/>
  </cols>
  <sheetData>
    <row r="1" spans="1:6" ht="21" x14ac:dyDescent="0.35">
      <c r="A1" s="814" t="s">
        <v>383</v>
      </c>
      <c r="B1" s="815"/>
      <c r="C1" s="815"/>
      <c r="D1" s="815"/>
      <c r="E1" s="815"/>
      <c r="F1" s="816"/>
    </row>
    <row r="2" spans="1:6" ht="21" x14ac:dyDescent="0.35">
      <c r="A2" s="811" t="s">
        <v>330</v>
      </c>
      <c r="B2" s="812"/>
      <c r="C2" s="812"/>
      <c r="D2" s="812"/>
      <c r="E2" s="812"/>
      <c r="F2" s="813"/>
    </row>
    <row r="3" spans="1:6" ht="21" x14ac:dyDescent="0.35">
      <c r="A3" s="811" t="s">
        <v>331</v>
      </c>
      <c r="B3" s="812"/>
      <c r="C3" s="812"/>
      <c r="D3" s="812"/>
      <c r="E3" s="812"/>
      <c r="F3" s="813"/>
    </row>
    <row r="4" spans="1:6" ht="61.5" customHeight="1" x14ac:dyDescent="0.35">
      <c r="A4" s="817" t="s">
        <v>382</v>
      </c>
      <c r="B4" s="818"/>
      <c r="C4" s="818"/>
      <c r="D4" s="818"/>
      <c r="E4" s="818"/>
      <c r="F4" s="819"/>
    </row>
    <row r="5" spans="1:6" ht="18.75" customHeight="1" x14ac:dyDescent="0.35">
      <c r="A5" s="811" t="s">
        <v>332</v>
      </c>
      <c r="B5" s="812"/>
      <c r="C5" s="812"/>
      <c r="D5" s="812"/>
      <c r="E5" s="812"/>
      <c r="F5" s="813"/>
    </row>
    <row r="6" spans="1:6" ht="21" customHeight="1" x14ac:dyDescent="0.35">
      <c r="A6" s="811" t="s">
        <v>333</v>
      </c>
      <c r="B6" s="812"/>
      <c r="C6" s="812"/>
      <c r="D6" s="812"/>
      <c r="E6" s="812"/>
      <c r="F6" s="813"/>
    </row>
    <row r="7" spans="1:6" ht="41.25" customHeight="1" x14ac:dyDescent="0.25">
      <c r="A7" s="821" t="s">
        <v>334</v>
      </c>
      <c r="B7" s="822"/>
      <c r="C7" s="822"/>
      <c r="D7" s="822"/>
      <c r="E7" s="822"/>
      <c r="F7" s="823"/>
    </row>
    <row r="8" spans="1:6" ht="21" x14ac:dyDescent="0.35">
      <c r="A8" s="811" t="s">
        <v>335</v>
      </c>
      <c r="B8" s="812"/>
      <c r="C8" s="812"/>
      <c r="D8" s="812"/>
      <c r="E8" s="812"/>
      <c r="F8" s="813"/>
    </row>
    <row r="9" spans="1:6" s="254" customFormat="1" ht="21" x14ac:dyDescent="0.35">
      <c r="A9" s="811" t="s">
        <v>434</v>
      </c>
      <c r="B9" s="812"/>
      <c r="C9" s="812"/>
      <c r="D9" s="812"/>
      <c r="E9" s="812"/>
      <c r="F9" s="813"/>
    </row>
    <row r="10" spans="1:6" s="254" customFormat="1" ht="21" x14ac:dyDescent="0.35">
      <c r="A10" s="811" t="s">
        <v>337</v>
      </c>
      <c r="B10" s="812"/>
      <c r="C10" s="812"/>
      <c r="D10" s="812"/>
      <c r="E10" s="812"/>
      <c r="F10" s="813"/>
    </row>
    <row r="11" spans="1:6" s="254" customFormat="1" ht="21" x14ac:dyDescent="0.35">
      <c r="A11" s="811" t="s">
        <v>377</v>
      </c>
      <c r="B11" s="812"/>
      <c r="C11" s="812"/>
      <c r="D11" s="812"/>
      <c r="E11" s="812"/>
      <c r="F11" s="813"/>
    </row>
    <row r="12" spans="1:6" s="254" customFormat="1" ht="21" x14ac:dyDescent="0.35">
      <c r="A12" s="811" t="s">
        <v>390</v>
      </c>
      <c r="B12" s="812"/>
      <c r="C12" s="812"/>
      <c r="D12" s="812"/>
      <c r="E12" s="812"/>
      <c r="F12" s="813"/>
    </row>
    <row r="13" spans="1:6" s="254" customFormat="1" ht="21" x14ac:dyDescent="0.35">
      <c r="A13" s="808" t="s">
        <v>440</v>
      </c>
      <c r="B13" s="809"/>
      <c r="C13" s="809"/>
      <c r="D13" s="809"/>
      <c r="E13" s="809"/>
      <c r="F13" s="810"/>
    </row>
    <row r="14" spans="1:6" s="254" customFormat="1" ht="21" x14ac:dyDescent="0.35">
      <c r="A14" s="808" t="s">
        <v>439</v>
      </c>
      <c r="B14" s="809"/>
      <c r="C14" s="809"/>
      <c r="D14" s="809"/>
      <c r="E14" s="809"/>
      <c r="F14" s="810"/>
    </row>
    <row r="15" spans="1:6" s="254" customFormat="1" ht="21" x14ac:dyDescent="0.35">
      <c r="A15" s="811" t="s">
        <v>391</v>
      </c>
      <c r="B15" s="812"/>
      <c r="C15" s="812"/>
      <c r="D15" s="812"/>
      <c r="E15" s="812"/>
      <c r="F15" s="813"/>
    </row>
    <row r="16" spans="1:6" ht="21" x14ac:dyDescent="0.35">
      <c r="A16" s="811" t="s">
        <v>435</v>
      </c>
      <c r="B16" s="812"/>
      <c r="C16" s="812"/>
      <c r="D16" s="812"/>
      <c r="E16" s="812"/>
      <c r="F16" s="813"/>
    </row>
    <row r="17" spans="1:6" s="254" customFormat="1" ht="61.5" customHeight="1" x14ac:dyDescent="0.35">
      <c r="A17" s="817" t="s">
        <v>389</v>
      </c>
      <c r="B17" s="818"/>
      <c r="C17" s="818"/>
      <c r="D17" s="818"/>
      <c r="E17" s="818"/>
      <c r="F17" s="819"/>
    </row>
    <row r="18" spans="1:6" s="254" customFormat="1" ht="52.5" customHeight="1" x14ac:dyDescent="0.25">
      <c r="A18" s="805" t="s">
        <v>438</v>
      </c>
      <c r="B18" s="806"/>
      <c r="C18" s="806"/>
      <c r="D18" s="806"/>
      <c r="E18" s="806"/>
      <c r="F18" s="807"/>
    </row>
    <row r="19" spans="1:6" s="254" customFormat="1" ht="52.5" customHeight="1" x14ac:dyDescent="0.25">
      <c r="A19" s="805" t="s">
        <v>437</v>
      </c>
      <c r="B19" s="806"/>
      <c r="C19" s="806"/>
      <c r="D19" s="806"/>
      <c r="E19" s="806"/>
      <c r="F19" s="807"/>
    </row>
    <row r="20" spans="1:6" s="254" customFormat="1" ht="52.5" customHeight="1" x14ac:dyDescent="0.25">
      <c r="A20" s="805" t="s">
        <v>436</v>
      </c>
      <c r="B20" s="806"/>
      <c r="C20" s="806"/>
      <c r="D20" s="806"/>
      <c r="E20" s="806"/>
      <c r="F20" s="807"/>
    </row>
    <row r="21" spans="1:6" s="254" customFormat="1" ht="21" x14ac:dyDescent="0.35">
      <c r="A21" s="811" t="s">
        <v>380</v>
      </c>
      <c r="B21" s="812"/>
      <c r="C21" s="812"/>
      <c r="D21" s="812"/>
      <c r="E21" s="812"/>
      <c r="F21" s="813"/>
    </row>
    <row r="22" spans="1:6" s="254" customFormat="1" ht="21" x14ac:dyDescent="0.35">
      <c r="A22" s="840"/>
      <c r="B22" s="841"/>
      <c r="C22" s="841"/>
      <c r="D22" s="841"/>
      <c r="E22" s="841"/>
      <c r="F22" s="842"/>
    </row>
    <row r="23" spans="1:6" ht="45.75" customHeight="1" x14ac:dyDescent="0.35">
      <c r="A23" s="824" t="s">
        <v>381</v>
      </c>
      <c r="B23" s="825"/>
      <c r="C23" s="825"/>
      <c r="D23" s="825"/>
      <c r="E23" s="825"/>
      <c r="F23" s="826"/>
    </row>
    <row r="24" spans="1:6" ht="21" x14ac:dyDescent="0.35">
      <c r="A24" s="827" t="s">
        <v>336</v>
      </c>
      <c r="B24" s="828"/>
      <c r="C24" s="828"/>
      <c r="D24" s="828"/>
      <c r="E24" s="828"/>
      <c r="F24" s="829"/>
    </row>
    <row r="25" spans="1:6" ht="21" x14ac:dyDescent="0.35">
      <c r="A25" s="827" t="s">
        <v>378</v>
      </c>
      <c r="B25" s="828"/>
      <c r="C25" s="828"/>
      <c r="D25" s="828"/>
      <c r="E25" s="828"/>
      <c r="F25" s="829"/>
    </row>
    <row r="26" spans="1:6" ht="21" x14ac:dyDescent="0.35">
      <c r="A26" s="827" t="s">
        <v>379</v>
      </c>
      <c r="B26" s="828"/>
      <c r="C26" s="828"/>
      <c r="D26" s="828"/>
      <c r="E26" s="828"/>
      <c r="F26" s="829"/>
    </row>
    <row r="27" spans="1:6" s="194" customFormat="1" ht="21" x14ac:dyDescent="0.35">
      <c r="A27" s="840"/>
      <c r="B27" s="841"/>
      <c r="C27" s="841"/>
      <c r="D27" s="841"/>
      <c r="E27" s="841"/>
      <c r="F27" s="842"/>
    </row>
    <row r="28" spans="1:6" s="194" customFormat="1" ht="21" x14ac:dyDescent="0.35">
      <c r="A28" s="843" t="s">
        <v>384</v>
      </c>
      <c r="B28" s="844"/>
      <c r="C28" s="844"/>
      <c r="D28" s="844"/>
      <c r="E28" s="844"/>
      <c r="F28" s="845"/>
    </row>
    <row r="29" spans="1:6" s="194" customFormat="1" ht="21" x14ac:dyDescent="0.35">
      <c r="A29" s="834" t="s">
        <v>387</v>
      </c>
      <c r="B29" s="835"/>
      <c r="C29" s="835"/>
      <c r="D29" s="835"/>
      <c r="E29" s="835"/>
      <c r="F29" s="836"/>
    </row>
    <row r="30" spans="1:6" s="194" customFormat="1" ht="21" x14ac:dyDescent="0.35">
      <c r="A30" s="834" t="s">
        <v>385</v>
      </c>
      <c r="B30" s="835"/>
      <c r="C30" s="835"/>
      <c r="D30" s="835"/>
      <c r="E30" s="835"/>
      <c r="F30" s="836"/>
    </row>
    <row r="31" spans="1:6" s="194" customFormat="1" ht="21" x14ac:dyDescent="0.35">
      <c r="A31" s="834" t="s">
        <v>386</v>
      </c>
      <c r="B31" s="835"/>
      <c r="C31" s="835"/>
      <c r="D31" s="835"/>
      <c r="E31" s="835"/>
      <c r="F31" s="836"/>
    </row>
    <row r="32" spans="1:6" s="194" customFormat="1" ht="21" x14ac:dyDescent="0.35">
      <c r="A32" s="834" t="s">
        <v>388</v>
      </c>
      <c r="B32" s="835"/>
      <c r="C32" s="835"/>
      <c r="D32" s="835"/>
      <c r="E32" s="835"/>
      <c r="F32" s="836"/>
    </row>
    <row r="33" spans="1:6" s="194" customFormat="1" ht="21" x14ac:dyDescent="0.35">
      <c r="A33" s="834" t="s">
        <v>392</v>
      </c>
      <c r="B33" s="835"/>
      <c r="C33" s="835"/>
      <c r="D33" s="835"/>
      <c r="E33" s="835"/>
      <c r="F33" s="836"/>
    </row>
    <row r="34" spans="1:6" s="194" customFormat="1" ht="21.75" thickBot="1" x14ac:dyDescent="0.4">
      <c r="A34" s="837" t="s">
        <v>393</v>
      </c>
      <c r="B34" s="838"/>
      <c r="C34" s="838"/>
      <c r="D34" s="838"/>
      <c r="E34" s="838"/>
      <c r="F34" s="839"/>
    </row>
    <row r="35" spans="1:6" s="194" customFormat="1" x14ac:dyDescent="0.25"/>
    <row r="36" spans="1:6" s="194" customFormat="1" x14ac:dyDescent="0.25"/>
    <row r="44" spans="1:6" x14ac:dyDescent="0.25">
      <c r="A44" s="830" t="s">
        <v>343</v>
      </c>
      <c r="B44" s="831"/>
      <c r="C44" s="831"/>
      <c r="D44" s="831"/>
      <c r="E44" s="832"/>
    </row>
    <row r="45" spans="1:6" x14ac:dyDescent="0.25">
      <c r="A45" s="833" t="s">
        <v>338</v>
      </c>
      <c r="B45" s="713"/>
      <c r="C45" s="713"/>
      <c r="D45" s="713"/>
      <c r="E45" s="724"/>
    </row>
    <row r="46" spans="1:6" x14ac:dyDescent="0.25">
      <c r="A46" s="833" t="s">
        <v>340</v>
      </c>
      <c r="B46" s="713"/>
      <c r="C46" s="713"/>
      <c r="D46" s="713"/>
      <c r="E46" s="724"/>
    </row>
    <row r="47" spans="1:6" x14ac:dyDescent="0.25">
      <c r="A47" s="833" t="s">
        <v>339</v>
      </c>
      <c r="B47" s="713"/>
      <c r="C47" s="713"/>
      <c r="D47" s="713"/>
      <c r="E47" s="724"/>
    </row>
    <row r="48" spans="1:6" x14ac:dyDescent="0.25">
      <c r="A48" s="833" t="s">
        <v>341</v>
      </c>
      <c r="B48" s="713"/>
      <c r="C48" s="713"/>
      <c r="D48" s="713"/>
      <c r="E48" s="724"/>
    </row>
    <row r="49" spans="1:5" ht="15.75" thickBot="1" x14ac:dyDescent="0.3">
      <c r="A49" s="719" t="s">
        <v>342</v>
      </c>
      <c r="B49" s="720"/>
      <c r="C49" s="720"/>
      <c r="D49" s="720"/>
      <c r="E49" s="820"/>
    </row>
  </sheetData>
  <mergeCells count="40">
    <mergeCell ref="A31:F31"/>
    <mergeCell ref="A32:F32"/>
    <mergeCell ref="A34:F34"/>
    <mergeCell ref="A33:F33"/>
    <mergeCell ref="A21:F21"/>
    <mergeCell ref="A22:F22"/>
    <mergeCell ref="A26:F26"/>
    <mergeCell ref="A27:F27"/>
    <mergeCell ref="A28:F28"/>
    <mergeCell ref="A29:F29"/>
    <mergeCell ref="A30:F30"/>
    <mergeCell ref="A49:E49"/>
    <mergeCell ref="A6:F6"/>
    <mergeCell ref="A7:F7"/>
    <mergeCell ref="A23:F23"/>
    <mergeCell ref="A8:F8"/>
    <mergeCell ref="A24:F24"/>
    <mergeCell ref="A16:F16"/>
    <mergeCell ref="A9:F9"/>
    <mergeCell ref="A10:F10"/>
    <mergeCell ref="A44:E44"/>
    <mergeCell ref="A45:E45"/>
    <mergeCell ref="A46:E46"/>
    <mergeCell ref="A47:E47"/>
    <mergeCell ref="A48:E48"/>
    <mergeCell ref="A17:F17"/>
    <mergeCell ref="A25:F25"/>
    <mergeCell ref="A11:F11"/>
    <mergeCell ref="A5:F5"/>
    <mergeCell ref="A12:F12"/>
    <mergeCell ref="A15:F15"/>
    <mergeCell ref="A1:F1"/>
    <mergeCell ref="A2:F2"/>
    <mergeCell ref="A3:F3"/>
    <mergeCell ref="A4:F4"/>
    <mergeCell ref="A18:F18"/>
    <mergeCell ref="A19:F19"/>
    <mergeCell ref="A20:F20"/>
    <mergeCell ref="A14:F14"/>
    <mergeCell ref="A13:F1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B41C-16B9-4D1B-86F0-8F35ECCBE2B0}">
  <dimension ref="A1:D22"/>
  <sheetViews>
    <sheetView workbookViewId="0">
      <selection activeCell="J13" sqref="J13"/>
    </sheetView>
  </sheetViews>
  <sheetFormatPr defaultRowHeight="15" x14ac:dyDescent="0.25"/>
  <cols>
    <col min="1" max="1" width="9.140625" style="254"/>
    <col min="2" max="2" width="24.28515625" style="20" customWidth="1"/>
    <col min="3" max="3" width="15.85546875" style="20" customWidth="1"/>
    <col min="4" max="4" width="17.42578125" customWidth="1"/>
  </cols>
  <sheetData>
    <row r="1" spans="1:4" x14ac:dyDescent="0.25">
      <c r="B1" s="848" t="s">
        <v>397</v>
      </c>
      <c r="C1" s="849"/>
      <c r="D1" s="850"/>
    </row>
    <row r="2" spans="1:4" x14ac:dyDescent="0.25">
      <c r="B2" s="371" t="s">
        <v>398</v>
      </c>
      <c r="C2" s="220" t="s">
        <v>394</v>
      </c>
      <c r="D2" s="372" t="s">
        <v>44</v>
      </c>
    </row>
    <row r="3" spans="1:4" x14ac:dyDescent="0.25">
      <c r="B3" s="371">
        <v>947</v>
      </c>
      <c r="C3" s="220">
        <v>11510</v>
      </c>
      <c r="D3" s="373">
        <f>B3+C3</f>
        <v>12457</v>
      </c>
    </row>
    <row r="4" spans="1:4" x14ac:dyDescent="0.25">
      <c r="B4" s="371" t="s">
        <v>395</v>
      </c>
      <c r="C4" s="220" t="s">
        <v>399</v>
      </c>
      <c r="D4" s="372" t="s">
        <v>396</v>
      </c>
    </row>
    <row r="5" spans="1:4" x14ac:dyDescent="0.25">
      <c r="B5" s="371">
        <f>D3</f>
        <v>12457</v>
      </c>
      <c r="C5" s="220">
        <v>11459</v>
      </c>
      <c r="D5" s="373">
        <f>C5-B5</f>
        <v>-998</v>
      </c>
    </row>
    <row r="6" spans="1:4" ht="105" customHeight="1" thickBot="1" x14ac:dyDescent="0.3">
      <c r="B6" s="851" t="s">
        <v>400</v>
      </c>
      <c r="C6" s="852"/>
      <c r="D6" s="853"/>
    </row>
    <row r="7" spans="1:4" ht="15.75" thickBot="1" x14ac:dyDescent="0.3">
      <c r="B7" s="374"/>
      <c r="C7" s="374"/>
      <c r="D7" s="375"/>
    </row>
    <row r="8" spans="1:4" ht="20.25" customHeight="1" x14ac:dyDescent="0.25">
      <c r="B8" s="848" t="s">
        <v>401</v>
      </c>
      <c r="C8" s="849"/>
      <c r="D8" s="850"/>
    </row>
    <row r="9" spans="1:4" x14ac:dyDescent="0.25">
      <c r="B9" s="371" t="s">
        <v>398</v>
      </c>
      <c r="C9" s="220" t="s">
        <v>394</v>
      </c>
      <c r="D9" s="372" t="s">
        <v>44</v>
      </c>
    </row>
    <row r="10" spans="1:4" x14ac:dyDescent="0.25">
      <c r="B10" s="371">
        <v>1971</v>
      </c>
      <c r="C10" s="220">
        <v>26674</v>
      </c>
      <c r="D10" s="373">
        <f>B10+C10</f>
        <v>28645</v>
      </c>
    </row>
    <row r="11" spans="1:4" x14ac:dyDescent="0.25">
      <c r="B11" s="371" t="s">
        <v>395</v>
      </c>
      <c r="C11" s="220" t="s">
        <v>402</v>
      </c>
      <c r="D11" s="372" t="s">
        <v>396</v>
      </c>
    </row>
    <row r="12" spans="1:4" x14ac:dyDescent="0.25">
      <c r="B12" s="371">
        <f>D10</f>
        <v>28645</v>
      </c>
      <c r="C12" s="220">
        <v>27971</v>
      </c>
      <c r="D12" s="373">
        <f>C12-B12</f>
        <v>-674</v>
      </c>
    </row>
    <row r="13" spans="1:4" ht="90" customHeight="1" thickBot="1" x14ac:dyDescent="0.3">
      <c r="B13" s="851" t="s">
        <v>408</v>
      </c>
      <c r="C13" s="852"/>
      <c r="D13" s="853"/>
    </row>
    <row r="14" spans="1:4" ht="15.75" thickBot="1" x14ac:dyDescent="0.3">
      <c r="B14" s="374"/>
      <c r="C14" s="374"/>
      <c r="D14" s="375"/>
    </row>
    <row r="15" spans="1:4" x14ac:dyDescent="0.25">
      <c r="A15" s="188"/>
      <c r="B15" s="849" t="s">
        <v>403</v>
      </c>
      <c r="C15" s="849"/>
      <c r="D15" s="850"/>
    </row>
    <row r="16" spans="1:4" x14ac:dyDescent="0.25">
      <c r="A16" s="40"/>
      <c r="B16" s="220" t="s">
        <v>398</v>
      </c>
      <c r="C16" s="220" t="s">
        <v>394</v>
      </c>
      <c r="D16" s="372" t="s">
        <v>44</v>
      </c>
    </row>
    <row r="17" spans="1:4" x14ac:dyDescent="0.25">
      <c r="A17" s="189">
        <v>45170</v>
      </c>
      <c r="B17" s="220">
        <v>1261</v>
      </c>
      <c r="C17" s="220">
        <v>14474</v>
      </c>
      <c r="D17" s="373">
        <f>B17+C17</f>
        <v>15735</v>
      </c>
    </row>
    <row r="18" spans="1:4" x14ac:dyDescent="0.25">
      <c r="A18" s="189">
        <v>45171</v>
      </c>
      <c r="B18" s="220">
        <v>514</v>
      </c>
      <c r="C18" s="220">
        <v>14750</v>
      </c>
      <c r="D18" s="373">
        <f>B18+C18</f>
        <v>15264</v>
      </c>
    </row>
    <row r="19" spans="1:4" x14ac:dyDescent="0.25">
      <c r="A19" s="189">
        <v>45172</v>
      </c>
      <c r="B19" s="220">
        <v>1181</v>
      </c>
      <c r="C19" s="220">
        <v>15450</v>
      </c>
      <c r="D19" s="373">
        <f>B19+C19</f>
        <v>16631</v>
      </c>
    </row>
    <row r="20" spans="1:4" ht="27" customHeight="1" x14ac:dyDescent="0.25">
      <c r="A20" s="40"/>
      <c r="B20" s="220" t="s">
        <v>404</v>
      </c>
      <c r="C20" s="379" t="s">
        <v>405</v>
      </c>
      <c r="D20" s="380" t="s">
        <v>406</v>
      </c>
    </row>
    <row r="21" spans="1:4" x14ac:dyDescent="0.25">
      <c r="A21" s="40"/>
      <c r="B21" s="187">
        <f>D17+D18+D19</f>
        <v>47630</v>
      </c>
      <c r="C21" s="187">
        <v>47738</v>
      </c>
      <c r="D21" s="14">
        <f>B21-C21</f>
        <v>-108</v>
      </c>
    </row>
    <row r="22" spans="1:4" ht="42.75" customHeight="1" thickBot="1" x14ac:dyDescent="0.3">
      <c r="A22" s="79"/>
      <c r="B22" s="846" t="s">
        <v>407</v>
      </c>
      <c r="C22" s="846"/>
      <c r="D22" s="847"/>
    </row>
  </sheetData>
  <mergeCells count="6">
    <mergeCell ref="B22:D22"/>
    <mergeCell ref="B1:D1"/>
    <mergeCell ref="B6:D6"/>
    <mergeCell ref="B8:D8"/>
    <mergeCell ref="B13:D13"/>
    <mergeCell ref="B15:D1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1A06-DA95-4460-A0FC-FD49EFE94C39}">
  <dimension ref="A1:F37"/>
  <sheetViews>
    <sheetView workbookViewId="0">
      <selection activeCell="K26" sqref="K26"/>
    </sheetView>
  </sheetViews>
  <sheetFormatPr defaultRowHeight="15" x14ac:dyDescent="0.25"/>
  <cols>
    <col min="1" max="1" width="11.7109375" customWidth="1"/>
    <col min="2" max="2" width="12.85546875" customWidth="1"/>
    <col min="3" max="3" width="11.7109375" customWidth="1"/>
    <col min="4" max="4" width="11.140625" customWidth="1"/>
    <col min="5" max="5" width="17.7109375" customWidth="1"/>
    <col min="6" max="6" width="18.85546875" style="377" customWidth="1"/>
  </cols>
  <sheetData>
    <row r="1" spans="1:6" x14ac:dyDescent="0.25">
      <c r="A1" s="856" t="s">
        <v>409</v>
      </c>
      <c r="B1" s="857"/>
      <c r="C1" s="857"/>
      <c r="D1" s="857"/>
      <c r="E1" s="857"/>
      <c r="F1" s="857"/>
    </row>
    <row r="2" spans="1:6" x14ac:dyDescent="0.25">
      <c r="A2" s="859" t="s">
        <v>410</v>
      </c>
      <c r="B2" s="859"/>
      <c r="C2" s="859"/>
      <c r="D2" s="859"/>
      <c r="E2" s="859"/>
      <c r="F2" s="859"/>
    </row>
    <row r="3" spans="1:6" x14ac:dyDescent="0.25">
      <c r="A3" s="385" t="s">
        <v>411</v>
      </c>
      <c r="B3" s="385" t="s">
        <v>94</v>
      </c>
      <c r="C3" s="385" t="s">
        <v>412</v>
      </c>
      <c r="D3" s="385" t="s">
        <v>84</v>
      </c>
      <c r="E3" s="385" t="s">
        <v>413</v>
      </c>
      <c r="F3" s="385" t="s">
        <v>416</v>
      </c>
    </row>
    <row r="4" spans="1:6" x14ac:dyDescent="0.25">
      <c r="A4" s="386">
        <v>3931</v>
      </c>
      <c r="B4" s="387">
        <v>171500</v>
      </c>
      <c r="C4" s="385">
        <v>166.56399999999999</v>
      </c>
      <c r="D4" s="385">
        <v>8370</v>
      </c>
      <c r="E4" s="388">
        <f>A4+B4</f>
        <v>175431</v>
      </c>
      <c r="F4" s="385">
        <v>-166.56399999999999</v>
      </c>
    </row>
    <row r="5" spans="1:6" x14ac:dyDescent="0.25">
      <c r="A5" s="383"/>
      <c r="B5" s="383"/>
      <c r="C5" s="383"/>
      <c r="D5" s="383"/>
      <c r="E5" s="384"/>
      <c r="F5" s="383"/>
    </row>
    <row r="6" spans="1:6" s="254" customFormat="1" x14ac:dyDescent="0.25">
      <c r="A6" s="858" t="s">
        <v>4</v>
      </c>
      <c r="B6" s="858"/>
      <c r="C6" s="858"/>
      <c r="D6" s="858"/>
      <c r="E6" s="858"/>
      <c r="F6" s="858"/>
    </row>
    <row r="7" spans="1:6" x14ac:dyDescent="0.25">
      <c r="A7" s="378" t="s">
        <v>411</v>
      </c>
      <c r="B7" s="378" t="s">
        <v>94</v>
      </c>
      <c r="C7" s="378" t="s">
        <v>412</v>
      </c>
      <c r="D7" s="378" t="s">
        <v>84</v>
      </c>
      <c r="E7" s="389"/>
      <c r="F7" s="378"/>
    </row>
    <row r="8" spans="1:6" x14ac:dyDescent="0.25">
      <c r="A8" s="390">
        <v>3271</v>
      </c>
      <c r="B8" s="391">
        <v>64000</v>
      </c>
      <c r="C8" s="391">
        <v>64292</v>
      </c>
      <c r="D8" s="391">
        <v>3230</v>
      </c>
      <c r="E8" s="392">
        <f>A8+B8</f>
        <v>67271</v>
      </c>
      <c r="F8" s="390">
        <v>-193</v>
      </c>
    </row>
    <row r="9" spans="1:6" x14ac:dyDescent="0.25">
      <c r="A9" s="376"/>
      <c r="B9" s="376"/>
      <c r="C9" s="376"/>
      <c r="D9" s="376"/>
      <c r="E9" s="6"/>
      <c r="F9" s="376"/>
    </row>
    <row r="10" spans="1:6" x14ac:dyDescent="0.25">
      <c r="A10" s="860" t="s">
        <v>414</v>
      </c>
      <c r="B10" s="860"/>
      <c r="C10" s="860"/>
      <c r="D10" s="860"/>
      <c r="E10" s="860"/>
      <c r="F10" s="860"/>
    </row>
    <row r="11" spans="1:6" x14ac:dyDescent="0.25">
      <c r="A11" s="393" t="s">
        <v>411</v>
      </c>
      <c r="B11" s="393" t="s">
        <v>94</v>
      </c>
      <c r="C11" s="393" t="s">
        <v>412</v>
      </c>
      <c r="D11" s="393" t="s">
        <v>84</v>
      </c>
      <c r="E11" s="394"/>
      <c r="F11" s="393"/>
    </row>
    <row r="12" spans="1:6" x14ac:dyDescent="0.25">
      <c r="A12" s="395">
        <v>6922</v>
      </c>
      <c r="B12" s="396">
        <v>93800</v>
      </c>
      <c r="C12" s="396">
        <v>94167</v>
      </c>
      <c r="D12" s="396">
        <v>6402</v>
      </c>
      <c r="E12" s="397">
        <f>A12+B12</f>
        <v>100722</v>
      </c>
      <c r="F12" s="395">
        <v>-153</v>
      </c>
    </row>
    <row r="13" spans="1:6" x14ac:dyDescent="0.25">
      <c r="A13" s="383"/>
      <c r="B13" s="383"/>
      <c r="C13" s="383"/>
      <c r="D13" s="383"/>
      <c r="E13" s="384"/>
      <c r="F13" s="383"/>
    </row>
    <row r="14" spans="1:6" x14ac:dyDescent="0.25">
      <c r="A14" s="398" t="s">
        <v>415</v>
      </c>
      <c r="B14" s="398"/>
      <c r="C14" s="398"/>
      <c r="D14" s="398"/>
      <c r="E14" s="399" t="s">
        <v>417</v>
      </c>
      <c r="F14" s="400">
        <f>F16+F12</f>
        <v>224</v>
      </c>
    </row>
    <row r="15" spans="1:6" x14ac:dyDescent="0.25">
      <c r="A15" s="393" t="s">
        <v>411</v>
      </c>
      <c r="B15" s="393" t="s">
        <v>94</v>
      </c>
      <c r="C15" s="393" t="s">
        <v>412</v>
      </c>
      <c r="D15" s="393" t="s">
        <v>84</v>
      </c>
      <c r="E15" s="394"/>
      <c r="F15" s="393"/>
    </row>
    <row r="16" spans="1:6" x14ac:dyDescent="0.25">
      <c r="A16" s="395">
        <v>20313</v>
      </c>
      <c r="B16" s="396">
        <v>133200</v>
      </c>
      <c r="C16" s="396">
        <v>138056</v>
      </c>
      <c r="D16" s="396">
        <v>15834</v>
      </c>
      <c r="E16" s="397">
        <f>A16+B16</f>
        <v>153513</v>
      </c>
      <c r="F16" s="395">
        <v>377</v>
      </c>
    </row>
    <row r="17" spans="1:6" x14ac:dyDescent="0.25">
      <c r="A17" s="383"/>
      <c r="B17" s="383"/>
      <c r="C17" s="383"/>
      <c r="D17" s="383"/>
      <c r="E17" s="384"/>
      <c r="F17" s="383"/>
    </row>
    <row r="18" spans="1:6" x14ac:dyDescent="0.25">
      <c r="A18" s="854" t="s">
        <v>2</v>
      </c>
      <c r="B18" s="855"/>
      <c r="C18" s="855"/>
      <c r="D18" s="855"/>
      <c r="E18" s="855"/>
      <c r="F18" s="855"/>
    </row>
    <row r="19" spans="1:6" x14ac:dyDescent="0.25">
      <c r="A19" s="401" t="s">
        <v>411</v>
      </c>
      <c r="B19" s="401" t="s">
        <v>94</v>
      </c>
      <c r="C19" s="401" t="s">
        <v>412</v>
      </c>
      <c r="D19" s="401" t="s">
        <v>84</v>
      </c>
      <c r="E19" s="402"/>
      <c r="F19" s="401"/>
    </row>
    <row r="20" spans="1:6" x14ac:dyDescent="0.25">
      <c r="A20" s="403">
        <v>7458</v>
      </c>
      <c r="B20" s="404">
        <v>177500</v>
      </c>
      <c r="C20" s="404">
        <v>173634</v>
      </c>
      <c r="D20" s="404">
        <v>11104</v>
      </c>
      <c r="E20" s="405">
        <f>A20+B20</f>
        <v>184958</v>
      </c>
      <c r="F20" s="403">
        <v>-220</v>
      </c>
    </row>
    <row r="21" spans="1:6" x14ac:dyDescent="0.25">
      <c r="A21" s="377"/>
      <c r="B21" s="377"/>
      <c r="C21" s="377"/>
      <c r="D21" s="377"/>
    </row>
    <row r="22" spans="1:6" x14ac:dyDescent="0.25">
      <c r="A22" s="377"/>
      <c r="B22" s="377"/>
      <c r="C22" s="377"/>
      <c r="D22" s="377"/>
    </row>
    <row r="23" spans="1:6" x14ac:dyDescent="0.25">
      <c r="A23" s="377"/>
      <c r="B23" s="377"/>
      <c r="C23" s="377"/>
      <c r="D23" s="377"/>
    </row>
    <row r="24" spans="1:6" x14ac:dyDescent="0.25">
      <c r="A24" s="377"/>
      <c r="B24" s="377"/>
      <c r="C24" s="377"/>
      <c r="D24" s="377"/>
    </row>
    <row r="25" spans="1:6" x14ac:dyDescent="0.25">
      <c r="A25" s="377"/>
      <c r="B25" s="377"/>
      <c r="C25" s="377"/>
      <c r="D25" s="377"/>
    </row>
    <row r="26" spans="1:6" x14ac:dyDescent="0.25">
      <c r="A26" s="377"/>
      <c r="B26" s="377"/>
      <c r="C26" s="377"/>
      <c r="D26" s="377"/>
    </row>
    <row r="27" spans="1:6" x14ac:dyDescent="0.25">
      <c r="A27" s="377"/>
      <c r="B27" s="377"/>
      <c r="C27" s="377"/>
      <c r="D27" s="377"/>
    </row>
    <row r="28" spans="1:6" x14ac:dyDescent="0.25">
      <c r="A28" s="377"/>
      <c r="B28" s="377"/>
      <c r="C28" s="377"/>
      <c r="D28" s="377"/>
    </row>
    <row r="29" spans="1:6" x14ac:dyDescent="0.25">
      <c r="A29" s="377"/>
      <c r="B29" s="377"/>
      <c r="C29" s="377"/>
      <c r="D29" s="377"/>
    </row>
    <row r="30" spans="1:6" x14ac:dyDescent="0.25">
      <c r="A30" s="377"/>
      <c r="B30" s="377"/>
      <c r="C30" s="377"/>
      <c r="D30" s="377"/>
    </row>
    <row r="31" spans="1:6" x14ac:dyDescent="0.25">
      <c r="A31" s="377"/>
      <c r="B31" s="377"/>
      <c r="C31" s="377"/>
      <c r="D31" s="377"/>
    </row>
    <row r="32" spans="1:6" x14ac:dyDescent="0.25">
      <c r="A32" s="377"/>
      <c r="B32" s="377"/>
      <c r="C32" s="377"/>
      <c r="D32" s="377"/>
    </row>
    <row r="33" spans="1:4" x14ac:dyDescent="0.25">
      <c r="A33" s="377"/>
      <c r="B33" s="377"/>
      <c r="C33" s="377"/>
      <c r="D33" s="377"/>
    </row>
    <row r="34" spans="1:4" x14ac:dyDescent="0.25">
      <c r="A34" s="367"/>
      <c r="B34" s="367"/>
      <c r="C34" s="367"/>
      <c r="D34" s="367"/>
    </row>
    <row r="35" spans="1:4" x14ac:dyDescent="0.25">
      <c r="A35" s="367"/>
      <c r="B35" s="367"/>
      <c r="C35" s="367"/>
      <c r="D35" s="367"/>
    </row>
    <row r="36" spans="1:4" x14ac:dyDescent="0.25">
      <c r="A36" s="367"/>
      <c r="B36" s="367"/>
      <c r="C36" s="367"/>
      <c r="D36" s="367"/>
    </row>
    <row r="37" spans="1:4" x14ac:dyDescent="0.25">
      <c r="A37" s="367"/>
      <c r="B37" s="367"/>
      <c r="C37" s="367"/>
      <c r="D37" s="367"/>
    </row>
  </sheetData>
  <mergeCells count="5">
    <mergeCell ref="A18:F18"/>
    <mergeCell ref="A1:F1"/>
    <mergeCell ref="A6:F6"/>
    <mergeCell ref="A2:F2"/>
    <mergeCell ref="A10:F10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C85C-E95E-4CB3-B2D1-B2AAA0EB0CFF}">
  <dimension ref="A2:I12"/>
  <sheetViews>
    <sheetView workbookViewId="0">
      <selection activeCell="I12" sqref="I12"/>
    </sheetView>
  </sheetViews>
  <sheetFormatPr defaultRowHeight="15" x14ac:dyDescent="0.25"/>
  <cols>
    <col min="6" max="6" width="18.28515625" customWidth="1"/>
    <col min="7" max="7" width="14.5703125" style="20" customWidth="1"/>
    <col min="8" max="8" width="17.85546875" style="20" customWidth="1"/>
  </cols>
  <sheetData>
    <row r="2" spans="1:9" ht="15.75" thickBot="1" x14ac:dyDescent="0.3">
      <c r="A2" s="184">
        <v>45216</v>
      </c>
      <c r="B2" t="s">
        <v>444</v>
      </c>
    </row>
    <row r="3" spans="1:9" ht="21" x14ac:dyDescent="0.35">
      <c r="A3" s="184">
        <v>45217</v>
      </c>
      <c r="B3" t="s">
        <v>445</v>
      </c>
      <c r="F3" s="861" t="s">
        <v>448</v>
      </c>
      <c r="G3" s="862"/>
      <c r="H3" s="431" t="s">
        <v>451</v>
      </c>
    </row>
    <row r="4" spans="1:9" ht="21" x14ac:dyDescent="0.35">
      <c r="A4" s="184">
        <v>45218</v>
      </c>
      <c r="B4" t="s">
        <v>446</v>
      </c>
      <c r="F4" s="428" t="s">
        <v>449</v>
      </c>
      <c r="G4" s="51">
        <v>6.05</v>
      </c>
      <c r="H4" s="381">
        <v>6.18</v>
      </c>
    </row>
    <row r="5" spans="1:9" ht="21.75" thickBot="1" x14ac:dyDescent="0.4">
      <c r="A5" s="184">
        <v>45220</v>
      </c>
      <c r="B5" t="s">
        <v>447</v>
      </c>
      <c r="F5" s="432" t="s">
        <v>450</v>
      </c>
      <c r="G5" s="433">
        <v>5.95</v>
      </c>
      <c r="H5" s="434">
        <v>6.08</v>
      </c>
    </row>
    <row r="6" spans="1:9" x14ac:dyDescent="0.25">
      <c r="A6" s="184">
        <v>45222</v>
      </c>
      <c r="B6" t="s">
        <v>447</v>
      </c>
    </row>
    <row r="7" spans="1:9" x14ac:dyDescent="0.25">
      <c r="A7" s="184">
        <v>45223</v>
      </c>
      <c r="B7" t="s">
        <v>447</v>
      </c>
    </row>
    <row r="12" spans="1:9" x14ac:dyDescent="0.25">
      <c r="G12" s="20">
        <v>1050</v>
      </c>
      <c r="H12" s="20">
        <v>6.1</v>
      </c>
      <c r="I12">
        <f>G12*H12</f>
        <v>6405</v>
      </c>
    </row>
  </sheetData>
  <mergeCells count="1">
    <mergeCell ref="F3:G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5476-8D74-4295-B30C-41CEA0B78B57}">
  <dimension ref="A1:Q23"/>
  <sheetViews>
    <sheetView workbookViewId="0">
      <selection activeCell="B9" sqref="B9"/>
    </sheetView>
  </sheetViews>
  <sheetFormatPr defaultRowHeight="15" x14ac:dyDescent="0.25"/>
  <cols>
    <col min="1" max="1" width="13.7109375" customWidth="1"/>
    <col min="2" max="2" width="13.5703125" customWidth="1"/>
    <col min="10" max="10" width="12" customWidth="1"/>
    <col min="13" max="13" width="9.140625" style="254"/>
  </cols>
  <sheetData>
    <row r="1" spans="1:17" ht="15.75" thickBot="1" x14ac:dyDescent="0.3">
      <c r="A1" s="491" t="s">
        <v>469</v>
      </c>
      <c r="B1" s="491"/>
    </row>
    <row r="2" spans="1:17" x14ac:dyDescent="0.25">
      <c r="A2" s="495">
        <v>45291</v>
      </c>
      <c r="B2" s="497">
        <v>45292</v>
      </c>
    </row>
    <row r="3" spans="1:17" x14ac:dyDescent="0.25">
      <c r="A3" s="496" t="s">
        <v>487</v>
      </c>
      <c r="B3" s="492" t="s">
        <v>494</v>
      </c>
    </row>
    <row r="4" spans="1:17" x14ac:dyDescent="0.25">
      <c r="A4" s="496" t="s">
        <v>488</v>
      </c>
      <c r="B4" s="492" t="s">
        <v>495</v>
      </c>
    </row>
    <row r="5" spans="1:17" x14ac:dyDescent="0.25">
      <c r="A5" s="496" t="s">
        <v>489</v>
      </c>
      <c r="B5" s="492" t="s">
        <v>496</v>
      </c>
    </row>
    <row r="6" spans="1:17" x14ac:dyDescent="0.25">
      <c r="A6" s="496" t="s">
        <v>490</v>
      </c>
      <c r="B6" s="492" t="s">
        <v>497</v>
      </c>
    </row>
    <row r="7" spans="1:17" x14ac:dyDescent="0.25">
      <c r="A7" s="496" t="s">
        <v>491</v>
      </c>
      <c r="B7" s="492" t="s">
        <v>498</v>
      </c>
    </row>
    <row r="8" spans="1:17" x14ac:dyDescent="0.25">
      <c r="A8" s="496" t="s">
        <v>492</v>
      </c>
      <c r="B8" s="492" t="s">
        <v>499</v>
      </c>
    </row>
    <row r="9" spans="1:17" x14ac:dyDescent="0.25">
      <c r="A9" s="496" t="s">
        <v>493</v>
      </c>
      <c r="B9" s="492" t="s">
        <v>500</v>
      </c>
    </row>
    <row r="10" spans="1:17" ht="15.75" thickBot="1" x14ac:dyDescent="0.3">
      <c r="A10" s="493" t="s">
        <v>501</v>
      </c>
      <c r="B10" s="494" t="s">
        <v>501</v>
      </c>
    </row>
    <row r="11" spans="1:17" x14ac:dyDescent="0.25">
      <c r="D11" t="s">
        <v>502</v>
      </c>
    </row>
    <row r="12" spans="1:17" x14ac:dyDescent="0.25">
      <c r="D12">
        <v>10</v>
      </c>
    </row>
    <row r="13" spans="1:17" x14ac:dyDescent="0.25">
      <c r="D13">
        <v>5</v>
      </c>
      <c r="E13" t="s">
        <v>2</v>
      </c>
    </row>
    <row r="14" spans="1:17" x14ac:dyDescent="0.25">
      <c r="D14">
        <v>7</v>
      </c>
      <c r="E14" t="s">
        <v>4</v>
      </c>
    </row>
    <row r="15" spans="1:17" ht="15.75" thickBot="1" x14ac:dyDescent="0.3">
      <c r="D15">
        <v>12</v>
      </c>
      <c r="E15" t="s">
        <v>503</v>
      </c>
    </row>
    <row r="16" spans="1:17" x14ac:dyDescent="0.25">
      <c r="D16">
        <v>10</v>
      </c>
      <c r="E16" t="s">
        <v>2</v>
      </c>
      <c r="J16" s="184">
        <v>45317</v>
      </c>
      <c r="K16" s="131">
        <v>37.159999999999997</v>
      </c>
      <c r="L16">
        <v>191</v>
      </c>
      <c r="N16" s="188"/>
      <c r="O16" s="600">
        <v>45317</v>
      </c>
      <c r="P16" s="601">
        <v>37.159999999999997</v>
      </c>
      <c r="Q16" s="531">
        <v>191</v>
      </c>
    </row>
    <row r="17" spans="10:17" x14ac:dyDescent="0.25">
      <c r="J17" s="184">
        <v>45327</v>
      </c>
      <c r="K17" s="131">
        <v>15</v>
      </c>
      <c r="L17">
        <v>80.099999999999994</v>
      </c>
      <c r="N17" s="40"/>
      <c r="O17" s="423">
        <v>45327</v>
      </c>
      <c r="P17" s="598">
        <v>15</v>
      </c>
      <c r="Q17" s="41">
        <v>80.099999999999994</v>
      </c>
    </row>
    <row r="18" spans="10:17" x14ac:dyDescent="0.25">
      <c r="J18" s="184">
        <v>45327</v>
      </c>
      <c r="K18">
        <v>25</v>
      </c>
      <c r="L18">
        <v>133.5</v>
      </c>
      <c r="N18" s="40" t="s">
        <v>630</v>
      </c>
      <c r="O18" s="423">
        <v>45334</v>
      </c>
      <c r="P18" s="599">
        <v>20</v>
      </c>
      <c r="Q18" s="41">
        <v>106.8</v>
      </c>
    </row>
    <row r="19" spans="10:17" x14ac:dyDescent="0.25">
      <c r="J19" s="184" t="s">
        <v>600</v>
      </c>
      <c r="K19" s="131">
        <v>20</v>
      </c>
      <c r="N19" s="40"/>
      <c r="O19" s="423">
        <v>45339</v>
      </c>
      <c r="P19" s="598">
        <v>43.63</v>
      </c>
      <c r="Q19" s="41">
        <v>234.29</v>
      </c>
    </row>
    <row r="20" spans="10:17" x14ac:dyDescent="0.25">
      <c r="J20" s="184">
        <v>45339</v>
      </c>
      <c r="K20" s="131">
        <v>43.63</v>
      </c>
      <c r="L20">
        <v>234.29</v>
      </c>
      <c r="N20" s="40" t="s">
        <v>631</v>
      </c>
      <c r="O20" s="423">
        <v>45343</v>
      </c>
      <c r="P20" s="599">
        <v>15.231</v>
      </c>
      <c r="Q20" s="41">
        <v>81.94</v>
      </c>
    </row>
    <row r="21" spans="10:17" ht="15.75" thickBot="1" x14ac:dyDescent="0.3">
      <c r="K21">
        <f>K20+K19+K16+K17</f>
        <v>115.78999999999999</v>
      </c>
      <c r="N21" s="79"/>
      <c r="O21" s="586"/>
      <c r="P21" s="586">
        <f>SUM(P16:P20)</f>
        <v>131.02099999999999</v>
      </c>
      <c r="Q21" s="481">
        <f>SUM(Q16:Q20)</f>
        <v>694.13000000000011</v>
      </c>
    </row>
    <row r="22" spans="10:17" x14ac:dyDescent="0.25">
      <c r="K22">
        <v>131</v>
      </c>
    </row>
    <row r="23" spans="10:17" x14ac:dyDescent="0.25">
      <c r="K23">
        <f>K22-K21</f>
        <v>15.210000000000008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F2C6-3C54-4276-9991-0B76BD17B013}">
  <dimension ref="A1:D49"/>
  <sheetViews>
    <sheetView workbookViewId="0">
      <selection activeCell="G44" sqref="G44"/>
    </sheetView>
  </sheetViews>
  <sheetFormatPr defaultRowHeight="15" x14ac:dyDescent="0.25"/>
  <cols>
    <col min="1" max="1" width="12.28515625" customWidth="1"/>
    <col min="2" max="2" width="14.42578125" customWidth="1"/>
    <col min="3" max="3" width="32.28515625" customWidth="1"/>
    <col min="4" max="4" width="25.7109375" customWidth="1"/>
  </cols>
  <sheetData>
    <row r="1" spans="1:4" x14ac:dyDescent="0.25">
      <c r="A1" s="552" t="s">
        <v>31</v>
      </c>
      <c r="B1" s="553" t="s">
        <v>558</v>
      </c>
      <c r="C1" s="553" t="s">
        <v>559</v>
      </c>
      <c r="D1" s="554" t="s">
        <v>560</v>
      </c>
    </row>
    <row r="2" spans="1:4" x14ac:dyDescent="0.25">
      <c r="A2" s="535"/>
      <c r="B2" s="534"/>
      <c r="C2" s="534"/>
      <c r="D2" s="550"/>
    </row>
    <row r="3" spans="1:4" x14ac:dyDescent="0.25">
      <c r="A3" s="535"/>
      <c r="B3" s="534"/>
      <c r="C3" s="534"/>
      <c r="D3" s="550"/>
    </row>
    <row r="4" spans="1:4" x14ac:dyDescent="0.25">
      <c r="A4" s="535"/>
      <c r="B4" s="534"/>
      <c r="C4" s="534"/>
      <c r="D4" s="550"/>
    </row>
    <row r="5" spans="1:4" x14ac:dyDescent="0.25">
      <c r="A5" s="535"/>
      <c r="B5" s="534"/>
      <c r="C5" s="534"/>
      <c r="D5" s="550"/>
    </row>
    <row r="6" spans="1:4" x14ac:dyDescent="0.25">
      <c r="A6" s="535"/>
      <c r="B6" s="534"/>
      <c r="C6" s="534"/>
      <c r="D6" s="550"/>
    </row>
    <row r="7" spans="1:4" x14ac:dyDescent="0.25">
      <c r="A7" s="535"/>
      <c r="B7" s="534"/>
      <c r="C7" s="534"/>
      <c r="D7" s="550"/>
    </row>
    <row r="8" spans="1:4" x14ac:dyDescent="0.25">
      <c r="A8" s="535"/>
      <c r="B8" s="534"/>
      <c r="C8" s="534"/>
      <c r="D8" s="550"/>
    </row>
    <row r="9" spans="1:4" x14ac:dyDescent="0.25">
      <c r="A9" s="535"/>
      <c r="B9" s="534"/>
      <c r="C9" s="534"/>
      <c r="D9" s="550"/>
    </row>
    <row r="10" spans="1:4" x14ac:dyDescent="0.25">
      <c r="A10" s="535"/>
      <c r="B10" s="534"/>
      <c r="C10" s="534"/>
      <c r="D10" s="550"/>
    </row>
    <row r="11" spans="1:4" x14ac:dyDescent="0.25">
      <c r="A11" s="535"/>
      <c r="B11" s="534"/>
      <c r="C11" s="534"/>
      <c r="D11" s="550"/>
    </row>
    <row r="12" spans="1:4" x14ac:dyDescent="0.25">
      <c r="A12" s="535"/>
      <c r="B12" s="534"/>
      <c r="C12" s="534"/>
      <c r="D12" s="550"/>
    </row>
    <row r="13" spans="1:4" x14ac:dyDescent="0.25">
      <c r="A13" s="535"/>
      <c r="B13" s="534"/>
      <c r="C13" s="534"/>
      <c r="D13" s="550"/>
    </row>
    <row r="14" spans="1:4" x14ac:dyDescent="0.25">
      <c r="A14" s="535"/>
      <c r="B14" s="534"/>
      <c r="C14" s="534"/>
      <c r="D14" s="550"/>
    </row>
    <row r="15" spans="1:4" x14ac:dyDescent="0.25">
      <c r="A15" s="535"/>
      <c r="B15" s="534"/>
      <c r="C15" s="534"/>
      <c r="D15" s="550"/>
    </row>
    <row r="16" spans="1:4" x14ac:dyDescent="0.25">
      <c r="A16" s="535"/>
      <c r="B16" s="534"/>
      <c r="C16" s="534"/>
      <c r="D16" s="550"/>
    </row>
    <row r="17" spans="1:4" x14ac:dyDescent="0.25">
      <c r="A17" s="535"/>
      <c r="B17" s="534"/>
      <c r="C17" s="534"/>
      <c r="D17" s="550"/>
    </row>
    <row r="18" spans="1:4" x14ac:dyDescent="0.25">
      <c r="A18" s="535"/>
      <c r="B18" s="534"/>
      <c r="C18" s="534"/>
      <c r="D18" s="550"/>
    </row>
    <row r="19" spans="1:4" x14ac:dyDescent="0.25">
      <c r="A19" s="535"/>
      <c r="B19" s="534"/>
      <c r="C19" s="534"/>
      <c r="D19" s="550"/>
    </row>
    <row r="20" spans="1:4" x14ac:dyDescent="0.25">
      <c r="A20" s="535"/>
      <c r="B20" s="534"/>
      <c r="C20" s="534"/>
      <c r="D20" s="550"/>
    </row>
    <row r="21" spans="1:4" x14ac:dyDescent="0.25">
      <c r="A21" s="535"/>
      <c r="B21" s="534"/>
      <c r="C21" s="534"/>
      <c r="D21" s="550"/>
    </row>
    <row r="22" spans="1:4" x14ac:dyDescent="0.25">
      <c r="A22" s="535"/>
      <c r="B22" s="534"/>
      <c r="C22" s="534"/>
      <c r="D22" s="550"/>
    </row>
    <row r="23" spans="1:4" x14ac:dyDescent="0.25">
      <c r="A23" s="535"/>
      <c r="B23" s="534"/>
      <c r="C23" s="534"/>
      <c r="D23" s="550"/>
    </row>
    <row r="24" spans="1:4" x14ac:dyDescent="0.25">
      <c r="A24" s="535"/>
      <c r="B24" s="534"/>
      <c r="C24" s="534"/>
      <c r="D24" s="550"/>
    </row>
    <row r="25" spans="1:4" x14ac:dyDescent="0.25">
      <c r="A25" s="535"/>
      <c r="B25" s="534"/>
      <c r="C25" s="534"/>
      <c r="D25" s="550"/>
    </row>
    <row r="26" spans="1:4" x14ac:dyDescent="0.25">
      <c r="A26" s="535"/>
      <c r="B26" s="534"/>
      <c r="C26" s="534"/>
      <c r="D26" s="550"/>
    </row>
    <row r="27" spans="1:4" x14ac:dyDescent="0.25">
      <c r="A27" s="535"/>
      <c r="B27" s="534"/>
      <c r="C27" s="534"/>
      <c r="D27" s="550"/>
    </row>
    <row r="28" spans="1:4" x14ac:dyDescent="0.25">
      <c r="A28" s="535"/>
      <c r="B28" s="534"/>
      <c r="C28" s="534"/>
      <c r="D28" s="550"/>
    </row>
    <row r="29" spans="1:4" x14ac:dyDescent="0.25">
      <c r="A29" s="535"/>
      <c r="B29" s="534"/>
      <c r="C29" s="534"/>
      <c r="D29" s="550"/>
    </row>
    <row r="30" spans="1:4" x14ac:dyDescent="0.25">
      <c r="A30" s="535"/>
      <c r="B30" s="534"/>
      <c r="C30" s="534"/>
      <c r="D30" s="550"/>
    </row>
    <row r="31" spans="1:4" x14ac:dyDescent="0.25">
      <c r="A31" s="535"/>
      <c r="B31" s="534"/>
      <c r="C31" s="534"/>
      <c r="D31" s="550"/>
    </row>
    <row r="32" spans="1:4" x14ac:dyDescent="0.25">
      <c r="A32" s="535"/>
      <c r="B32" s="534"/>
      <c r="C32" s="534"/>
      <c r="D32" s="550"/>
    </row>
    <row r="33" spans="1:4" x14ac:dyDescent="0.25">
      <c r="A33" s="535"/>
      <c r="B33" s="534"/>
      <c r="C33" s="534"/>
      <c r="D33" s="550"/>
    </row>
    <row r="34" spans="1:4" x14ac:dyDescent="0.25">
      <c r="A34" s="535"/>
      <c r="B34" s="534"/>
      <c r="C34" s="534"/>
      <c r="D34" s="550"/>
    </row>
    <row r="35" spans="1:4" x14ac:dyDescent="0.25">
      <c r="A35" s="535"/>
      <c r="B35" s="534"/>
      <c r="C35" s="534"/>
      <c r="D35" s="550"/>
    </row>
    <row r="36" spans="1:4" x14ac:dyDescent="0.25">
      <c r="A36" s="535"/>
      <c r="B36" s="534"/>
      <c r="C36" s="534"/>
      <c r="D36" s="550"/>
    </row>
    <row r="37" spans="1:4" x14ac:dyDescent="0.25">
      <c r="A37" s="535"/>
      <c r="B37" s="534"/>
      <c r="C37" s="534"/>
      <c r="D37" s="550"/>
    </row>
    <row r="38" spans="1:4" x14ac:dyDescent="0.25">
      <c r="A38" s="535"/>
      <c r="B38" s="534"/>
      <c r="C38" s="534"/>
      <c r="D38" s="550"/>
    </row>
    <row r="39" spans="1:4" x14ac:dyDescent="0.25">
      <c r="A39" s="535"/>
      <c r="B39" s="534"/>
      <c r="C39" s="534"/>
      <c r="D39" s="550"/>
    </row>
    <row r="40" spans="1:4" x14ac:dyDescent="0.25">
      <c r="A40" s="535"/>
      <c r="B40" s="534"/>
      <c r="C40" s="534"/>
      <c r="D40" s="550"/>
    </row>
    <row r="41" spans="1:4" x14ac:dyDescent="0.25">
      <c r="A41" s="535"/>
      <c r="B41" s="534"/>
      <c r="C41" s="534"/>
      <c r="D41" s="550"/>
    </row>
    <row r="42" spans="1:4" x14ac:dyDescent="0.25">
      <c r="A42" s="535"/>
      <c r="B42" s="534"/>
      <c r="C42" s="534"/>
      <c r="D42" s="550"/>
    </row>
    <row r="43" spans="1:4" x14ac:dyDescent="0.25">
      <c r="A43" s="535"/>
      <c r="B43" s="534"/>
      <c r="C43" s="534"/>
      <c r="D43" s="550"/>
    </row>
    <row r="44" spans="1:4" x14ac:dyDescent="0.25">
      <c r="A44" s="535"/>
      <c r="B44" s="534"/>
      <c r="C44" s="534"/>
      <c r="D44" s="550"/>
    </row>
    <row r="45" spans="1:4" x14ac:dyDescent="0.25">
      <c r="A45" s="535"/>
      <c r="B45" s="534"/>
      <c r="C45" s="534"/>
      <c r="D45" s="550"/>
    </row>
    <row r="46" spans="1:4" x14ac:dyDescent="0.25">
      <c r="A46" s="535"/>
      <c r="B46" s="534"/>
      <c r="C46" s="534"/>
      <c r="D46" s="550"/>
    </row>
    <row r="47" spans="1:4" x14ac:dyDescent="0.25">
      <c r="A47" s="535"/>
      <c r="B47" s="534"/>
      <c r="C47" s="534"/>
      <c r="D47" s="550"/>
    </row>
    <row r="48" spans="1:4" x14ac:dyDescent="0.25">
      <c r="A48" s="535"/>
      <c r="B48" s="534"/>
      <c r="C48" s="534"/>
      <c r="D48" s="550"/>
    </row>
    <row r="49" spans="1:4" ht="15.75" thickBot="1" x14ac:dyDescent="0.3">
      <c r="A49" s="536"/>
      <c r="B49" s="539"/>
      <c r="C49" s="539"/>
      <c r="D49" s="55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A936F-F90A-4E41-B0AE-1192C2D859FA}">
  <dimension ref="A1:B18"/>
  <sheetViews>
    <sheetView workbookViewId="0">
      <selection sqref="A1:B3"/>
    </sheetView>
  </sheetViews>
  <sheetFormatPr defaultRowHeight="15" x14ac:dyDescent="0.25"/>
  <cols>
    <col min="1" max="1" width="13.42578125" customWidth="1"/>
    <col min="2" max="2" width="13.7109375" customWidth="1"/>
  </cols>
  <sheetData>
    <row r="1" spans="1:2" x14ac:dyDescent="0.25">
      <c r="A1" s="863" t="s">
        <v>636</v>
      </c>
      <c r="B1" s="863"/>
    </row>
    <row r="2" spans="1:2" s="254" customFormat="1" x14ac:dyDescent="0.25">
      <c r="A2" s="149" t="s">
        <v>494</v>
      </c>
      <c r="B2" s="149" t="s">
        <v>487</v>
      </c>
    </row>
    <row r="3" spans="1:2" s="254" customFormat="1" x14ac:dyDescent="0.25">
      <c r="A3" s="863" t="s">
        <v>654</v>
      </c>
      <c r="B3" s="863"/>
    </row>
    <row r="4" spans="1:2" x14ac:dyDescent="0.25">
      <c r="A4" s="863" t="s">
        <v>637</v>
      </c>
      <c r="B4" s="863"/>
    </row>
    <row r="5" spans="1:2" s="254" customFormat="1" x14ac:dyDescent="0.25">
      <c r="A5" s="149" t="s">
        <v>642</v>
      </c>
      <c r="B5" s="149" t="s">
        <v>488</v>
      </c>
    </row>
    <row r="6" spans="1:2" s="254" customFormat="1" x14ac:dyDescent="0.25">
      <c r="A6" s="863" t="s">
        <v>655</v>
      </c>
      <c r="B6" s="863"/>
    </row>
    <row r="7" spans="1:2" x14ac:dyDescent="0.25">
      <c r="A7" s="863" t="s">
        <v>638</v>
      </c>
      <c r="B7" s="863"/>
    </row>
    <row r="8" spans="1:2" s="254" customFormat="1" x14ac:dyDescent="0.25">
      <c r="A8" s="149" t="s">
        <v>611</v>
      </c>
      <c r="B8" s="149" t="s">
        <v>489</v>
      </c>
    </row>
    <row r="9" spans="1:2" s="254" customFormat="1" x14ac:dyDescent="0.25">
      <c r="A9" s="863" t="s">
        <v>656</v>
      </c>
      <c r="B9" s="863"/>
    </row>
    <row r="10" spans="1:2" x14ac:dyDescent="0.25">
      <c r="A10" s="863" t="s">
        <v>639</v>
      </c>
      <c r="B10" s="863"/>
    </row>
    <row r="11" spans="1:2" s="254" customFormat="1" x14ac:dyDescent="0.25">
      <c r="A11" s="149" t="s">
        <v>660</v>
      </c>
      <c r="B11" s="149" t="s">
        <v>490</v>
      </c>
    </row>
    <row r="12" spans="1:2" s="254" customFormat="1" x14ac:dyDescent="0.25">
      <c r="A12" s="863" t="s">
        <v>657</v>
      </c>
      <c r="B12" s="863"/>
    </row>
    <row r="13" spans="1:2" x14ac:dyDescent="0.25">
      <c r="A13" s="863" t="s">
        <v>640</v>
      </c>
      <c r="B13" s="863"/>
    </row>
    <row r="14" spans="1:2" s="254" customFormat="1" x14ac:dyDescent="0.25">
      <c r="A14" s="149" t="s">
        <v>643</v>
      </c>
      <c r="B14" s="149" t="s">
        <v>619</v>
      </c>
    </row>
    <row r="15" spans="1:2" s="254" customFormat="1" x14ac:dyDescent="0.25">
      <c r="A15" s="863" t="s">
        <v>658</v>
      </c>
      <c r="B15" s="863"/>
    </row>
    <row r="16" spans="1:2" x14ac:dyDescent="0.25">
      <c r="A16" s="863" t="s">
        <v>641</v>
      </c>
      <c r="B16" s="863"/>
    </row>
    <row r="17" spans="1:2" x14ac:dyDescent="0.25">
      <c r="A17" s="149" t="s">
        <v>491</v>
      </c>
      <c r="B17" s="149" t="s">
        <v>613</v>
      </c>
    </row>
    <row r="18" spans="1:2" x14ac:dyDescent="0.25">
      <c r="A18" s="863" t="s">
        <v>659</v>
      </c>
      <c r="B18" s="863"/>
    </row>
  </sheetData>
  <mergeCells count="12">
    <mergeCell ref="A18:B18"/>
    <mergeCell ref="A16:B16"/>
    <mergeCell ref="A1:B1"/>
    <mergeCell ref="A4:B4"/>
    <mergeCell ref="A7:B7"/>
    <mergeCell ref="A10:B10"/>
    <mergeCell ref="A13:B13"/>
    <mergeCell ref="A3:B3"/>
    <mergeCell ref="A6:B6"/>
    <mergeCell ref="A9:B9"/>
    <mergeCell ref="A12:B12"/>
    <mergeCell ref="A15:B15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A9BDB-585D-46A0-95DB-664073C4F8AA}">
  <dimension ref="A1:L59"/>
  <sheetViews>
    <sheetView tabSelected="1" view="pageBreakPreview" topLeftCell="A21" zoomScale="60" zoomScaleNormal="100" workbookViewId="0">
      <selection activeCell="V44" sqref="V44"/>
    </sheetView>
  </sheetViews>
  <sheetFormatPr defaultRowHeight="15" x14ac:dyDescent="0.25"/>
  <cols>
    <col min="1" max="1" width="21.42578125" customWidth="1"/>
    <col min="2" max="2" width="12.28515625" customWidth="1"/>
    <col min="3" max="3" width="0.5703125" hidden="1" customWidth="1"/>
    <col min="4" max="4" width="21.5703125" customWidth="1"/>
    <col min="5" max="5" width="14.28515625" customWidth="1"/>
    <col min="6" max="6" width="0.42578125" hidden="1" customWidth="1"/>
    <col min="7" max="7" width="22" customWidth="1"/>
    <col min="8" max="8" width="13.140625" customWidth="1"/>
    <col min="10" max="10" width="8.5703125" customWidth="1"/>
    <col min="11" max="11" width="19.140625" customWidth="1"/>
  </cols>
  <sheetData>
    <row r="1" spans="1:7" ht="15.75" thickBot="1" x14ac:dyDescent="0.3"/>
    <row r="2" spans="1:7" x14ac:dyDescent="0.25">
      <c r="A2" s="24" t="s">
        <v>13</v>
      </c>
    </row>
    <row r="3" spans="1:7" x14ac:dyDescent="0.25">
      <c r="A3" s="14" t="e">
        <f>#REF!+#REF!</f>
        <v>#REF!</v>
      </c>
    </row>
    <row r="4" spans="1:7" x14ac:dyDescent="0.25">
      <c r="A4" s="14"/>
      <c r="C4" t="s">
        <v>4</v>
      </c>
      <c r="D4">
        <v>3571</v>
      </c>
      <c r="F4" t="s">
        <v>4</v>
      </c>
      <c r="G4">
        <v>3571</v>
      </c>
    </row>
    <row r="5" spans="1:7" ht="15.75" thickBot="1" x14ac:dyDescent="0.3">
      <c r="A5" s="16" t="e">
        <f>#REF!+#REF!</f>
        <v>#REF!</v>
      </c>
      <c r="C5" t="s">
        <v>8</v>
      </c>
      <c r="D5">
        <v>4455</v>
      </c>
      <c r="E5">
        <v>5000</v>
      </c>
      <c r="F5" t="s">
        <v>8</v>
      </c>
      <c r="G5">
        <v>9455</v>
      </c>
    </row>
    <row r="6" spans="1:7" x14ac:dyDescent="0.25">
      <c r="A6" s="20"/>
      <c r="C6" t="s">
        <v>1</v>
      </c>
      <c r="D6">
        <v>6160</v>
      </c>
      <c r="E6">
        <v>7000</v>
      </c>
      <c r="F6" t="s">
        <v>1</v>
      </c>
      <c r="G6">
        <v>13160</v>
      </c>
    </row>
    <row r="7" spans="1:7" x14ac:dyDescent="0.25">
      <c r="C7" t="s">
        <v>2</v>
      </c>
      <c r="D7">
        <v>2354</v>
      </c>
      <c r="E7">
        <v>10000</v>
      </c>
      <c r="F7" t="s">
        <v>2</v>
      </c>
      <c r="G7">
        <v>12350</v>
      </c>
    </row>
    <row r="12" spans="1:7" x14ac:dyDescent="0.25">
      <c r="C12">
        <f>B12+A12</f>
        <v>0</v>
      </c>
    </row>
    <row r="13" spans="1:7" x14ac:dyDescent="0.25">
      <c r="C13">
        <f>B13+A13</f>
        <v>0</v>
      </c>
      <c r="E13">
        <f>D13+C13</f>
        <v>0</v>
      </c>
    </row>
    <row r="14" spans="1:7" x14ac:dyDescent="0.25">
      <c r="C14">
        <f>B14+A14</f>
        <v>0</v>
      </c>
      <c r="E14">
        <f>D14+C14</f>
        <v>0</v>
      </c>
    </row>
    <row r="15" spans="1:7" x14ac:dyDescent="0.25">
      <c r="C15">
        <f>B15+A15</f>
        <v>0</v>
      </c>
      <c r="E15">
        <f>D15+C15</f>
        <v>0</v>
      </c>
    </row>
    <row r="16" spans="1:7" x14ac:dyDescent="0.25">
      <c r="E16">
        <f>D16+C16</f>
        <v>0</v>
      </c>
    </row>
    <row r="26" spans="1:9" ht="25.5" customHeight="1" x14ac:dyDescent="0.25"/>
    <row r="27" spans="1:9" ht="10.5" customHeight="1" thickBot="1" x14ac:dyDescent="0.3"/>
    <row r="28" spans="1:9" ht="36" x14ac:dyDescent="0.55000000000000004">
      <c r="A28" s="682" t="s">
        <v>1</v>
      </c>
      <c r="B28" s="683"/>
      <c r="C28" s="233"/>
      <c r="D28" s="682" t="s">
        <v>1</v>
      </c>
      <c r="E28" s="683"/>
      <c r="F28" s="233"/>
      <c r="G28" s="682" t="s">
        <v>1</v>
      </c>
      <c r="H28" s="683"/>
    </row>
    <row r="29" spans="1:9" ht="36.75" customHeight="1" x14ac:dyDescent="0.55000000000000004">
      <c r="A29" s="369" t="s">
        <v>9</v>
      </c>
      <c r="B29" s="370">
        <v>5.55</v>
      </c>
      <c r="C29" s="233"/>
      <c r="D29" s="607" t="s">
        <v>9</v>
      </c>
      <c r="E29" s="608">
        <v>5.55</v>
      </c>
      <c r="F29" s="233"/>
      <c r="G29" s="607" t="s">
        <v>9</v>
      </c>
      <c r="H29" s="608">
        <v>5.55</v>
      </c>
    </row>
    <row r="30" spans="1:9" ht="37.5" customHeight="1" x14ac:dyDescent="0.55000000000000004">
      <c r="A30" s="369" t="s">
        <v>10</v>
      </c>
      <c r="B30" s="368">
        <v>5.7</v>
      </c>
      <c r="C30" s="233"/>
      <c r="D30" s="607" t="s">
        <v>10</v>
      </c>
      <c r="E30" s="368">
        <v>5.7</v>
      </c>
      <c r="F30" s="233"/>
      <c r="G30" s="607" t="s">
        <v>10</v>
      </c>
      <c r="H30" s="368">
        <v>5.7</v>
      </c>
      <c r="I30" s="194"/>
    </row>
    <row r="31" spans="1:9" ht="0.75" customHeight="1" thickBot="1" x14ac:dyDescent="0.6">
      <c r="A31" s="234"/>
      <c r="B31" s="235"/>
      <c r="C31" s="233"/>
      <c r="D31" s="498"/>
      <c r="E31" s="499"/>
      <c r="F31" s="233"/>
      <c r="G31" s="498"/>
      <c r="H31" s="499"/>
    </row>
    <row r="32" spans="1:9" ht="30" customHeight="1" x14ac:dyDescent="0.55000000000000004">
      <c r="A32" s="682" t="s">
        <v>1</v>
      </c>
      <c r="B32" s="683"/>
      <c r="C32" s="233"/>
      <c r="D32" s="682" t="s">
        <v>1</v>
      </c>
      <c r="E32" s="683"/>
      <c r="F32" s="233"/>
      <c r="G32" s="682" t="s">
        <v>1</v>
      </c>
      <c r="H32" s="683"/>
    </row>
    <row r="33" spans="1:8" ht="36.75" customHeight="1" x14ac:dyDescent="0.55000000000000004">
      <c r="A33" s="607" t="s">
        <v>9</v>
      </c>
      <c r="B33" s="608">
        <v>5.55</v>
      </c>
      <c r="C33" s="233"/>
      <c r="D33" s="607" t="s">
        <v>9</v>
      </c>
      <c r="E33" s="608">
        <v>5.55</v>
      </c>
      <c r="F33" s="233"/>
      <c r="G33" s="607" t="s">
        <v>9</v>
      </c>
      <c r="H33" s="608">
        <v>5.55</v>
      </c>
    </row>
    <row r="34" spans="1:8" ht="40.5" customHeight="1" x14ac:dyDescent="0.55000000000000004">
      <c r="A34" s="607" t="s">
        <v>10</v>
      </c>
      <c r="B34" s="368">
        <v>5.7</v>
      </c>
      <c r="C34" s="233"/>
      <c r="D34" s="607" t="s">
        <v>10</v>
      </c>
      <c r="E34" s="368">
        <v>5.7</v>
      </c>
      <c r="F34" s="233"/>
      <c r="G34" s="607" t="s">
        <v>10</v>
      </c>
      <c r="H34" s="368">
        <v>5.7</v>
      </c>
    </row>
    <row r="35" spans="1:8" ht="3.75" customHeight="1" thickBot="1" x14ac:dyDescent="0.6">
      <c r="A35" s="498"/>
      <c r="B35" s="499"/>
      <c r="C35" s="239"/>
      <c r="D35" s="498"/>
      <c r="E35" s="499"/>
      <c r="F35" s="239"/>
      <c r="G35" s="498"/>
      <c r="H35" s="499"/>
    </row>
    <row r="36" spans="1:8" ht="36" x14ac:dyDescent="0.55000000000000004">
      <c r="A36" s="680" t="s">
        <v>2</v>
      </c>
      <c r="B36" s="681"/>
      <c r="C36" s="233"/>
      <c r="D36" s="680" t="s">
        <v>2</v>
      </c>
      <c r="E36" s="681"/>
      <c r="F36" s="233"/>
      <c r="G36" s="680" t="s">
        <v>2</v>
      </c>
      <c r="H36" s="681"/>
    </row>
    <row r="37" spans="1:8" ht="37.5" customHeight="1" x14ac:dyDescent="0.55000000000000004">
      <c r="A37" s="413" t="s">
        <v>9</v>
      </c>
      <c r="B37" s="414">
        <v>5.49</v>
      </c>
      <c r="C37" s="233"/>
      <c r="D37" s="607" t="s">
        <v>9</v>
      </c>
      <c r="E37" s="608">
        <v>5.49</v>
      </c>
      <c r="F37" s="233"/>
      <c r="G37" s="607" t="s">
        <v>9</v>
      </c>
      <c r="H37" s="608">
        <v>5.49</v>
      </c>
    </row>
    <row r="38" spans="1:8" ht="36" x14ac:dyDescent="0.55000000000000004">
      <c r="A38" s="413" t="s">
        <v>10</v>
      </c>
      <c r="B38" s="368">
        <v>5.64</v>
      </c>
      <c r="C38" s="233"/>
      <c r="D38" s="607" t="s">
        <v>10</v>
      </c>
      <c r="E38" s="368">
        <v>5.64</v>
      </c>
      <c r="F38" s="233"/>
      <c r="G38" s="607" t="s">
        <v>10</v>
      </c>
      <c r="H38" s="368">
        <v>5.64</v>
      </c>
    </row>
    <row r="39" spans="1:8" ht="1.5" customHeight="1" thickBot="1" x14ac:dyDescent="0.6">
      <c r="A39" s="413"/>
      <c r="B39" s="414"/>
      <c r="C39" s="233"/>
      <c r="D39" s="234"/>
      <c r="E39" s="235"/>
      <c r="F39" s="233"/>
      <c r="G39" s="413"/>
      <c r="H39" s="414"/>
    </row>
    <row r="40" spans="1:8" ht="32.25" customHeight="1" x14ac:dyDescent="0.55000000000000004">
      <c r="A40" s="682" t="s">
        <v>1</v>
      </c>
      <c r="B40" s="683"/>
      <c r="C40" s="233"/>
      <c r="D40" s="682" t="s">
        <v>1</v>
      </c>
      <c r="E40" s="683"/>
      <c r="F40" s="233"/>
      <c r="G40" s="682" t="s">
        <v>1</v>
      </c>
      <c r="H40" s="683"/>
    </row>
    <row r="41" spans="1:8" ht="42" customHeight="1" x14ac:dyDescent="0.55000000000000004">
      <c r="A41" s="607" t="s">
        <v>9</v>
      </c>
      <c r="B41" s="608">
        <v>5.55</v>
      </c>
      <c r="C41" s="233"/>
      <c r="D41" s="607" t="s">
        <v>9</v>
      </c>
      <c r="E41" s="608">
        <v>5.55</v>
      </c>
      <c r="F41" s="233"/>
      <c r="G41" s="607" t="s">
        <v>9</v>
      </c>
      <c r="H41" s="608">
        <v>5.55</v>
      </c>
    </row>
    <row r="42" spans="1:8" ht="36" x14ac:dyDescent="0.55000000000000004">
      <c r="A42" s="607" t="s">
        <v>10</v>
      </c>
      <c r="B42" s="368">
        <v>5.7</v>
      </c>
      <c r="C42" s="233"/>
      <c r="D42" s="607" t="s">
        <v>10</v>
      </c>
      <c r="E42" s="368">
        <v>5.7</v>
      </c>
      <c r="F42" s="233"/>
      <c r="G42" s="607" t="s">
        <v>10</v>
      </c>
      <c r="H42" s="368">
        <v>5.7</v>
      </c>
    </row>
    <row r="43" spans="1:8" ht="3.75" customHeight="1" thickBot="1" x14ac:dyDescent="0.6">
      <c r="A43" s="498"/>
      <c r="B43" s="499"/>
      <c r="C43" s="239"/>
      <c r="D43" s="498"/>
      <c r="E43" s="499"/>
      <c r="F43" s="239"/>
      <c r="G43" s="498"/>
      <c r="H43" s="499"/>
    </row>
    <row r="44" spans="1:8" ht="30.75" customHeight="1" x14ac:dyDescent="0.55000000000000004">
      <c r="A44" s="680" t="s">
        <v>2</v>
      </c>
      <c r="B44" s="681"/>
      <c r="C44" s="233"/>
      <c r="D44" s="680" t="s">
        <v>2</v>
      </c>
      <c r="E44" s="681"/>
      <c r="F44" s="233"/>
      <c r="G44" s="682" t="s">
        <v>3</v>
      </c>
      <c r="H44" s="683"/>
    </row>
    <row r="45" spans="1:8" ht="36" x14ac:dyDescent="0.55000000000000004">
      <c r="A45" s="607" t="s">
        <v>9</v>
      </c>
      <c r="B45" s="608">
        <v>5.49</v>
      </c>
      <c r="C45" s="233"/>
      <c r="D45" s="607" t="s">
        <v>9</v>
      </c>
      <c r="E45" s="608">
        <v>5.49</v>
      </c>
      <c r="F45" s="233"/>
      <c r="G45" s="641" t="s">
        <v>9</v>
      </c>
      <c r="H45" s="642">
        <v>5.38</v>
      </c>
    </row>
    <row r="46" spans="1:8" ht="30" customHeight="1" x14ac:dyDescent="0.55000000000000004">
      <c r="A46" s="607" t="s">
        <v>10</v>
      </c>
      <c r="B46" s="368">
        <v>5.64</v>
      </c>
      <c r="C46" s="233"/>
      <c r="D46" s="607" t="s">
        <v>10</v>
      </c>
      <c r="E46" s="368">
        <v>5.64</v>
      </c>
      <c r="F46" s="233"/>
      <c r="G46" s="641" t="s">
        <v>10</v>
      </c>
      <c r="H46" s="642">
        <v>5.53</v>
      </c>
    </row>
    <row r="47" spans="1:8" ht="1.5" customHeight="1" thickBot="1" x14ac:dyDescent="0.6">
      <c r="A47" s="234"/>
      <c r="B47" s="235"/>
      <c r="C47" s="233"/>
      <c r="D47" s="369"/>
      <c r="E47" s="370"/>
      <c r="F47" s="233"/>
      <c r="G47" s="641"/>
      <c r="H47" s="642"/>
    </row>
    <row r="48" spans="1:8" ht="32.25" customHeight="1" x14ac:dyDescent="0.55000000000000004">
      <c r="A48" s="682" t="s">
        <v>1</v>
      </c>
      <c r="B48" s="683"/>
      <c r="C48" s="233"/>
      <c r="D48" s="680" t="s">
        <v>2</v>
      </c>
      <c r="E48" s="681"/>
      <c r="F48" s="233"/>
      <c r="G48" s="678" t="s">
        <v>4</v>
      </c>
      <c r="H48" s="679"/>
    </row>
    <row r="49" spans="1:12" ht="36" x14ac:dyDescent="0.55000000000000004">
      <c r="A49" s="607" t="s">
        <v>9</v>
      </c>
      <c r="B49" s="608">
        <v>5.55</v>
      </c>
      <c r="C49" s="233"/>
      <c r="D49" s="607" t="s">
        <v>9</v>
      </c>
      <c r="E49" s="608">
        <v>5.49</v>
      </c>
      <c r="F49" s="233"/>
      <c r="G49" s="641" t="s">
        <v>9</v>
      </c>
      <c r="H49" s="642">
        <v>3.42</v>
      </c>
    </row>
    <row r="50" spans="1:12" ht="36.75" thickBot="1" x14ac:dyDescent="0.6">
      <c r="A50" s="607" t="s">
        <v>10</v>
      </c>
      <c r="B50" s="368">
        <v>5.7</v>
      </c>
      <c r="C50" s="233"/>
      <c r="D50" s="607" t="s">
        <v>10</v>
      </c>
      <c r="E50" s="368">
        <v>5.64</v>
      </c>
      <c r="F50" s="233"/>
      <c r="G50" s="236" t="s">
        <v>10</v>
      </c>
      <c r="H50" s="237">
        <v>3.57</v>
      </c>
    </row>
    <row r="51" spans="1:12" ht="2.25" customHeight="1" thickBot="1" x14ac:dyDescent="0.6">
      <c r="A51" s="498"/>
      <c r="B51" s="499"/>
      <c r="C51" s="239"/>
      <c r="D51" s="238"/>
      <c r="E51" s="238"/>
      <c r="F51" s="239"/>
      <c r="G51" s="238"/>
      <c r="H51" s="238"/>
    </row>
    <row r="52" spans="1:12" ht="36" x14ac:dyDescent="0.55000000000000004">
      <c r="A52" s="682" t="s">
        <v>3</v>
      </c>
      <c r="B52" s="683"/>
      <c r="C52" s="233"/>
      <c r="D52" s="682" t="s">
        <v>3</v>
      </c>
      <c r="E52" s="683"/>
      <c r="F52" s="233"/>
      <c r="G52" s="682" t="s">
        <v>3</v>
      </c>
      <c r="H52" s="683"/>
      <c r="J52" s="2">
        <v>31</v>
      </c>
      <c r="K52" s="68">
        <v>45286</v>
      </c>
      <c r="L52" s="2" t="s">
        <v>24</v>
      </c>
    </row>
    <row r="53" spans="1:12" ht="36" x14ac:dyDescent="0.55000000000000004">
      <c r="A53" s="449" t="s">
        <v>9</v>
      </c>
      <c r="B53" s="450">
        <v>5.38</v>
      </c>
      <c r="C53" s="233"/>
      <c r="D53" s="641" t="s">
        <v>9</v>
      </c>
      <c r="E53" s="642">
        <v>5.38</v>
      </c>
      <c r="F53" s="233"/>
      <c r="G53" s="641" t="s">
        <v>9</v>
      </c>
      <c r="H53" s="642">
        <v>5.38</v>
      </c>
      <c r="J53" s="2">
        <v>25</v>
      </c>
      <c r="K53" s="68">
        <v>45288</v>
      </c>
      <c r="L53" s="2" t="s">
        <v>25</v>
      </c>
    </row>
    <row r="54" spans="1:12" ht="34.5" customHeight="1" x14ac:dyDescent="0.55000000000000004">
      <c r="A54" s="449" t="s">
        <v>10</v>
      </c>
      <c r="B54" s="450">
        <v>5.53</v>
      </c>
      <c r="C54" s="233"/>
      <c r="D54" s="641" t="s">
        <v>10</v>
      </c>
      <c r="E54" s="642">
        <v>5.53</v>
      </c>
      <c r="F54" s="233"/>
      <c r="G54" s="641" t="s">
        <v>10</v>
      </c>
      <c r="H54" s="642">
        <v>5.53</v>
      </c>
      <c r="J54" s="2">
        <v>10</v>
      </c>
      <c r="K54" s="68">
        <v>45291</v>
      </c>
      <c r="L54" s="2" t="s">
        <v>24</v>
      </c>
    </row>
    <row r="55" spans="1:12" ht="12" hidden="1" customHeight="1" x14ac:dyDescent="0.55000000000000004">
      <c r="A55" s="429"/>
      <c r="B55" s="430"/>
      <c r="C55" s="233"/>
      <c r="D55" s="641"/>
      <c r="E55" s="642"/>
      <c r="F55" s="233"/>
      <c r="G55" s="641"/>
      <c r="H55" s="642"/>
      <c r="J55" s="2">
        <v>50</v>
      </c>
      <c r="K55" s="68">
        <v>44931</v>
      </c>
      <c r="L55" s="2" t="s">
        <v>26</v>
      </c>
    </row>
    <row r="56" spans="1:12" ht="28.5" customHeight="1" x14ac:dyDescent="0.55000000000000004">
      <c r="A56" s="678" t="s">
        <v>4</v>
      </c>
      <c r="B56" s="679"/>
      <c r="C56" s="233"/>
      <c r="D56" s="678" t="s">
        <v>4</v>
      </c>
      <c r="E56" s="679"/>
      <c r="F56" s="233"/>
      <c r="G56" s="678" t="s">
        <v>4</v>
      </c>
      <c r="H56" s="679"/>
      <c r="J56" s="2">
        <f>SUM(J52:J55)</f>
        <v>116</v>
      </c>
      <c r="K56" s="2" t="s">
        <v>27</v>
      </c>
      <c r="L56" s="2"/>
    </row>
    <row r="57" spans="1:12" ht="36" x14ac:dyDescent="0.55000000000000004">
      <c r="A57" s="449" t="s">
        <v>9</v>
      </c>
      <c r="B57" s="450">
        <v>3.42</v>
      </c>
      <c r="C57" s="233"/>
      <c r="D57" s="641" t="s">
        <v>9</v>
      </c>
      <c r="E57" s="642">
        <v>3.42</v>
      </c>
      <c r="F57" s="233"/>
      <c r="G57" s="641" t="s">
        <v>9</v>
      </c>
      <c r="H57" s="642">
        <v>3.42</v>
      </c>
      <c r="J57" s="69">
        <v>131</v>
      </c>
      <c r="K57" s="684" t="s">
        <v>29</v>
      </c>
      <c r="L57" s="685"/>
    </row>
    <row r="58" spans="1:12" ht="36.75" thickBot="1" x14ac:dyDescent="0.6">
      <c r="A58" s="236" t="s">
        <v>10</v>
      </c>
      <c r="B58" s="237">
        <v>3.57</v>
      </c>
      <c r="C58" s="233"/>
      <c r="D58" s="236" t="s">
        <v>10</v>
      </c>
      <c r="E58" s="237">
        <v>3.57</v>
      </c>
      <c r="F58" s="233"/>
      <c r="G58" s="236" t="s">
        <v>10</v>
      </c>
      <c r="H58" s="237">
        <v>3.57</v>
      </c>
      <c r="J58" s="2">
        <f>J57-J56</f>
        <v>15</v>
      </c>
      <c r="K58" s="684" t="s">
        <v>28</v>
      </c>
      <c r="L58" s="685"/>
    </row>
    <row r="59" spans="1:12" hidden="1" x14ac:dyDescent="0.25">
      <c r="A59" s="238"/>
      <c r="B59" s="238"/>
      <c r="C59" s="240"/>
      <c r="D59" s="238"/>
      <c r="E59" s="238"/>
      <c r="F59" s="240"/>
      <c r="G59" s="238"/>
      <c r="H59" s="238"/>
    </row>
  </sheetData>
  <mergeCells count="26">
    <mergeCell ref="G44:H44"/>
    <mergeCell ref="G48:H48"/>
    <mergeCell ref="G52:H52"/>
    <mergeCell ref="G56:H56"/>
    <mergeCell ref="K58:L58"/>
    <mergeCell ref="K57:L57"/>
    <mergeCell ref="D28:E28"/>
    <mergeCell ref="G28:H28"/>
    <mergeCell ref="A32:B32"/>
    <mergeCell ref="D32:E32"/>
    <mergeCell ref="G32:H32"/>
    <mergeCell ref="A28:B28"/>
    <mergeCell ref="A36:B36"/>
    <mergeCell ref="D36:E36"/>
    <mergeCell ref="G36:H36"/>
    <mergeCell ref="A40:B40"/>
    <mergeCell ref="D40:E40"/>
    <mergeCell ref="G40:H40"/>
    <mergeCell ref="A56:B56"/>
    <mergeCell ref="D56:E56"/>
    <mergeCell ref="A44:B44"/>
    <mergeCell ref="D44:E44"/>
    <mergeCell ref="A48:B48"/>
    <mergeCell ref="D48:E48"/>
    <mergeCell ref="A52:B52"/>
    <mergeCell ref="D52:E52"/>
  </mergeCells>
  <pageMargins left="0.511811024" right="0.511811024" top="0.78740157499999996" bottom="0.78740157499999996" header="0.31496062000000002" footer="0.31496062000000002"/>
  <pageSetup paperSize="9" scale="78" orientation="portrait" horizontalDpi="300" verticalDpi="300" r:id="rId1"/>
  <rowBreaks count="2" manualBreakCount="2">
    <brk id="27" max="16383" man="1"/>
    <brk id="42" max="16383" man="1"/>
  </rowBreaks>
  <colBreaks count="1" manualBreakCount="1">
    <brk id="8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766F-AF16-4224-9842-1110D6D10D82}">
  <dimension ref="A1"/>
  <sheetViews>
    <sheetView workbookViewId="0">
      <selection activeCell="P24" sqref="P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37CA7-4685-49E6-A279-36279557D995}">
  <dimension ref="A1:U32"/>
  <sheetViews>
    <sheetView workbookViewId="0">
      <selection activeCell="R26" sqref="R26:U31"/>
    </sheetView>
  </sheetViews>
  <sheetFormatPr defaultRowHeight="15" x14ac:dyDescent="0.25"/>
  <cols>
    <col min="1" max="1" width="22" customWidth="1"/>
    <col min="3" max="3" width="2.28515625" style="375" customWidth="1"/>
    <col min="4" max="4" width="20.28515625" customWidth="1"/>
    <col min="5" max="5" width="10.7109375" customWidth="1"/>
    <col min="6" max="6" width="1.42578125" style="375" customWidth="1"/>
    <col min="7" max="7" width="20.140625" customWidth="1"/>
    <col min="9" max="9" width="1.7109375" style="375" customWidth="1"/>
    <col min="10" max="10" width="20.5703125" customWidth="1"/>
    <col min="12" max="12" width="1.5703125" style="375" customWidth="1"/>
    <col min="13" max="13" width="20.7109375" customWidth="1"/>
    <col min="14" max="14" width="13" customWidth="1"/>
    <col min="15" max="15" width="10.85546875" customWidth="1"/>
    <col min="16" max="16" width="16.42578125" customWidth="1"/>
    <col min="18" max="18" width="9.85546875" customWidth="1"/>
    <col min="19" max="19" width="11.5703125" customWidth="1"/>
    <col min="20" max="20" width="12.28515625" customWidth="1"/>
    <col min="21" max="21" width="11.140625" customWidth="1"/>
  </cols>
  <sheetData>
    <row r="1" spans="1:17" s="254" customFormat="1" ht="21" x14ac:dyDescent="0.35">
      <c r="A1" s="696" t="s">
        <v>651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8"/>
    </row>
    <row r="2" spans="1:17" ht="15.75" thickBot="1" x14ac:dyDescent="0.3">
      <c r="A2" s="699" t="s">
        <v>592</v>
      </c>
      <c r="B2" s="691"/>
      <c r="C2" s="384"/>
      <c r="D2" s="691" t="s">
        <v>593</v>
      </c>
      <c r="E2" s="691"/>
      <c r="F2" s="384"/>
      <c r="G2" s="691" t="s">
        <v>596</v>
      </c>
      <c r="H2" s="691"/>
      <c r="I2" s="384"/>
      <c r="J2" s="691" t="s">
        <v>595</v>
      </c>
      <c r="K2" s="691"/>
      <c r="L2" s="384"/>
      <c r="M2" s="691" t="s">
        <v>594</v>
      </c>
      <c r="N2" s="692"/>
    </row>
    <row r="3" spans="1:17" s="254" customFormat="1" x14ac:dyDescent="0.25">
      <c r="A3" s="616" t="s">
        <v>17</v>
      </c>
      <c r="B3" s="393" t="s">
        <v>549</v>
      </c>
      <c r="C3" s="384"/>
      <c r="D3" s="393" t="s">
        <v>17</v>
      </c>
      <c r="E3" s="393" t="s">
        <v>549</v>
      </c>
      <c r="F3" s="384"/>
      <c r="G3" s="393" t="s">
        <v>17</v>
      </c>
      <c r="H3" s="393" t="s">
        <v>549</v>
      </c>
      <c r="I3" s="384"/>
      <c r="J3" s="393" t="s">
        <v>17</v>
      </c>
      <c r="K3" s="393" t="s">
        <v>549</v>
      </c>
      <c r="L3" s="384"/>
      <c r="M3" s="393" t="s">
        <v>17</v>
      </c>
      <c r="N3" s="617" t="s">
        <v>549</v>
      </c>
      <c r="P3" s="686" t="s">
        <v>521</v>
      </c>
      <c r="Q3" s="687"/>
    </row>
    <row r="4" spans="1:17" x14ac:dyDescent="0.25">
      <c r="A4" s="618" t="s">
        <v>548</v>
      </c>
      <c r="B4" s="610">
        <v>5.04</v>
      </c>
      <c r="C4" s="384"/>
      <c r="D4" s="609" t="s">
        <v>548</v>
      </c>
      <c r="E4" s="610">
        <v>5</v>
      </c>
      <c r="F4" s="384"/>
      <c r="G4" s="609" t="s">
        <v>548</v>
      </c>
      <c r="H4" s="611">
        <v>4.97</v>
      </c>
      <c r="I4" s="384"/>
      <c r="J4" s="609" t="s">
        <v>548</v>
      </c>
      <c r="K4" s="611">
        <v>4.9950000000000001</v>
      </c>
      <c r="L4" s="384"/>
      <c r="M4" s="609" t="s">
        <v>548</v>
      </c>
      <c r="N4" s="619">
        <v>5.1150000000000002</v>
      </c>
      <c r="P4" s="348" t="s">
        <v>2</v>
      </c>
      <c r="Q4" s="456">
        <v>5.59</v>
      </c>
    </row>
    <row r="5" spans="1:17" x14ac:dyDescent="0.25">
      <c r="A5" s="618" t="s">
        <v>4</v>
      </c>
      <c r="B5" s="610">
        <v>3.19</v>
      </c>
      <c r="C5" s="384"/>
      <c r="D5" s="609" t="s">
        <v>4</v>
      </c>
      <c r="E5" s="611" t="s">
        <v>661</v>
      </c>
      <c r="F5" s="384"/>
      <c r="G5" s="609" t="s">
        <v>4</v>
      </c>
      <c r="H5" s="611">
        <v>3.24</v>
      </c>
      <c r="I5" s="384"/>
      <c r="J5" s="609" t="s">
        <v>4</v>
      </c>
      <c r="K5" s="611">
        <v>3.165</v>
      </c>
      <c r="L5" s="384"/>
      <c r="M5" s="609" t="s">
        <v>4</v>
      </c>
      <c r="N5" s="622">
        <v>3.14</v>
      </c>
      <c r="P5" s="348" t="s">
        <v>1</v>
      </c>
      <c r="Q5" s="456">
        <v>5.66</v>
      </c>
    </row>
    <row r="6" spans="1:17" x14ac:dyDescent="0.25">
      <c r="A6" s="618" t="s">
        <v>1</v>
      </c>
      <c r="B6" s="610">
        <v>5.27</v>
      </c>
      <c r="C6" s="384"/>
      <c r="D6" s="609" t="s">
        <v>1</v>
      </c>
      <c r="E6" s="610">
        <v>5.28</v>
      </c>
      <c r="F6" s="384"/>
      <c r="G6" s="609" t="s">
        <v>1</v>
      </c>
      <c r="H6" s="611">
        <v>5.28</v>
      </c>
      <c r="I6" s="384"/>
      <c r="J6" s="609" t="s">
        <v>1</v>
      </c>
      <c r="K6" s="611">
        <v>5.3650000000000002</v>
      </c>
      <c r="L6" s="384"/>
      <c r="M6" s="609" t="s">
        <v>1</v>
      </c>
      <c r="N6" s="622">
        <v>5.31</v>
      </c>
      <c r="P6" s="688" t="s">
        <v>561</v>
      </c>
      <c r="Q6" s="689"/>
    </row>
    <row r="7" spans="1:17" ht="15.75" thickBot="1" x14ac:dyDescent="0.3">
      <c r="A7" s="620" t="s">
        <v>2</v>
      </c>
      <c r="B7" s="613">
        <v>5.25</v>
      </c>
      <c r="C7" s="585"/>
      <c r="D7" s="612" t="s">
        <v>2</v>
      </c>
      <c r="E7" s="613">
        <v>5.25</v>
      </c>
      <c r="F7" s="585"/>
      <c r="G7" s="612" t="s">
        <v>2</v>
      </c>
      <c r="H7" s="613">
        <v>5.25</v>
      </c>
      <c r="I7" s="585"/>
      <c r="J7" s="612" t="s">
        <v>2</v>
      </c>
      <c r="K7" s="613">
        <v>5.28</v>
      </c>
      <c r="L7" s="585"/>
      <c r="M7" s="612" t="s">
        <v>2</v>
      </c>
      <c r="N7" s="621">
        <v>5.25</v>
      </c>
      <c r="P7" s="348" t="s">
        <v>2</v>
      </c>
      <c r="Q7" s="456">
        <v>5.89</v>
      </c>
    </row>
    <row r="8" spans="1:17" x14ac:dyDescent="0.25">
      <c r="A8" s="700"/>
      <c r="B8" s="700"/>
      <c r="D8" s="254"/>
      <c r="E8" s="254"/>
      <c r="G8" s="614" t="s">
        <v>452</v>
      </c>
      <c r="H8" s="615"/>
      <c r="J8" s="194"/>
      <c r="K8" s="194"/>
      <c r="M8" s="367"/>
      <c r="N8" s="367"/>
      <c r="O8" s="367"/>
      <c r="P8" s="348" t="s">
        <v>1</v>
      </c>
      <c r="Q8" s="456">
        <v>5.99</v>
      </c>
    </row>
    <row r="9" spans="1:17" x14ac:dyDescent="0.25">
      <c r="A9" s="567"/>
      <c r="B9" s="567"/>
      <c r="G9" s="616" t="s">
        <v>17</v>
      </c>
      <c r="H9" s="617" t="s">
        <v>549</v>
      </c>
      <c r="J9" s="561"/>
      <c r="K9" s="194"/>
      <c r="M9" s="367"/>
      <c r="N9" s="367"/>
      <c r="O9" s="367"/>
      <c r="P9" s="688" t="s">
        <v>520</v>
      </c>
      <c r="Q9" s="689"/>
    </row>
    <row r="10" spans="1:17" x14ac:dyDescent="0.25">
      <c r="A10" s="194"/>
      <c r="B10" s="34"/>
      <c r="G10" s="618" t="s">
        <v>548</v>
      </c>
      <c r="H10" s="619">
        <v>5.4440999999999997</v>
      </c>
      <c r="J10" s="34"/>
      <c r="K10" s="194"/>
      <c r="M10" s="367"/>
      <c r="N10" s="367"/>
      <c r="O10" s="367"/>
      <c r="P10" s="562" t="s">
        <v>2</v>
      </c>
      <c r="Q10" s="456">
        <v>5.83</v>
      </c>
    </row>
    <row r="11" spans="1:17" x14ac:dyDescent="0.25">
      <c r="A11" s="194"/>
      <c r="B11" s="576"/>
      <c r="G11" s="618" t="s">
        <v>4</v>
      </c>
      <c r="H11" s="619">
        <v>3.4464000000000001</v>
      </c>
      <c r="J11" s="34"/>
      <c r="K11" s="194"/>
      <c r="M11" s="367"/>
      <c r="N11" s="367"/>
      <c r="O11" s="367"/>
      <c r="P11" s="562" t="s">
        <v>1</v>
      </c>
      <c r="Q11" s="456">
        <v>5.93</v>
      </c>
    </row>
    <row r="12" spans="1:17" x14ac:dyDescent="0.25">
      <c r="A12" s="194"/>
      <c r="B12" s="576"/>
      <c r="G12" s="618" t="s">
        <v>1</v>
      </c>
      <c r="H12" s="619">
        <v>5.4820000000000002</v>
      </c>
      <c r="J12" s="34"/>
      <c r="K12" s="564"/>
      <c r="M12" s="367"/>
      <c r="N12" s="367"/>
      <c r="O12" s="367"/>
      <c r="P12" s="690" t="s">
        <v>562</v>
      </c>
      <c r="Q12" s="689"/>
    </row>
    <row r="13" spans="1:17" ht="15.75" thickBot="1" x14ac:dyDescent="0.3">
      <c r="A13" s="194"/>
      <c r="B13" s="34"/>
      <c r="D13" s="240"/>
      <c r="E13" s="240"/>
      <c r="G13" s="620" t="s">
        <v>2</v>
      </c>
      <c r="H13" s="621">
        <v>5.4244000000000003</v>
      </c>
      <c r="J13" s="34"/>
      <c r="K13" s="194"/>
      <c r="M13" s="367"/>
      <c r="N13" s="367"/>
      <c r="O13" s="367"/>
      <c r="P13" s="562" t="s">
        <v>2</v>
      </c>
      <c r="Q13" s="456">
        <v>5.84</v>
      </c>
    </row>
    <row r="14" spans="1:17" ht="15.75" thickBot="1" x14ac:dyDescent="0.3">
      <c r="D14" s="556"/>
      <c r="G14" s="587"/>
      <c r="H14" s="588"/>
      <c r="J14" s="564"/>
      <c r="K14" s="564"/>
      <c r="M14" s="367"/>
      <c r="N14" s="367"/>
      <c r="O14" s="367"/>
      <c r="P14" s="563" t="s">
        <v>1</v>
      </c>
      <c r="Q14" s="557">
        <v>5.94</v>
      </c>
    </row>
    <row r="15" spans="1:17" x14ac:dyDescent="0.25">
      <c r="G15" s="534"/>
      <c r="H15" s="538"/>
      <c r="M15" s="701" t="s">
        <v>607</v>
      </c>
      <c r="N15" s="701"/>
      <c r="O15" s="701"/>
    </row>
    <row r="16" spans="1:17" ht="15.75" thickBot="1" x14ac:dyDescent="0.3">
      <c r="G16" s="534"/>
      <c r="H16" s="538"/>
      <c r="M16" s="595" t="s">
        <v>603</v>
      </c>
      <c r="N16" s="596" t="s">
        <v>605</v>
      </c>
      <c r="O16" s="597" t="s">
        <v>2</v>
      </c>
    </row>
    <row r="17" spans="1:21" ht="15.75" thickBot="1" x14ac:dyDescent="0.3">
      <c r="D17" s="240"/>
      <c r="E17" s="240"/>
      <c r="G17" s="539"/>
      <c r="H17" s="540"/>
    </row>
    <row r="18" spans="1:21" x14ac:dyDescent="0.25">
      <c r="A18" s="677"/>
      <c r="B18" s="677"/>
    </row>
    <row r="19" spans="1:21" ht="15.75" thickBot="1" x14ac:dyDescent="0.3"/>
    <row r="20" spans="1:21" x14ac:dyDescent="0.25">
      <c r="M20" s="571" t="s">
        <v>601</v>
      </c>
      <c r="N20" s="566" t="s">
        <v>8</v>
      </c>
      <c r="O20" s="590">
        <v>7000</v>
      </c>
    </row>
    <row r="21" spans="1:21" x14ac:dyDescent="0.25">
      <c r="M21" s="573" t="s">
        <v>522</v>
      </c>
      <c r="N21" s="575" t="s">
        <v>4</v>
      </c>
      <c r="O21" s="49">
        <v>10000</v>
      </c>
    </row>
    <row r="22" spans="1:21" ht="15.75" thickBot="1" x14ac:dyDescent="0.3">
      <c r="J22" s="254"/>
      <c r="M22" s="574" t="s">
        <v>523</v>
      </c>
      <c r="N22" s="572" t="s">
        <v>2</v>
      </c>
      <c r="O22" s="589">
        <v>10000</v>
      </c>
    </row>
    <row r="23" spans="1:21" ht="15.75" thickBot="1" x14ac:dyDescent="0.3">
      <c r="M23" s="574" t="s">
        <v>523</v>
      </c>
      <c r="N23" s="568" t="s">
        <v>1</v>
      </c>
      <c r="O23" s="589">
        <v>17000</v>
      </c>
    </row>
    <row r="24" spans="1:21" ht="15.75" thickBot="1" x14ac:dyDescent="0.3"/>
    <row r="25" spans="1:21" ht="15.75" thickBot="1" x14ac:dyDescent="0.3">
      <c r="M25" s="693" t="s">
        <v>606</v>
      </c>
      <c r="N25" s="694"/>
      <c r="O25" s="695"/>
    </row>
    <row r="26" spans="1:21" ht="45" x14ac:dyDescent="0.25">
      <c r="M26" s="31" t="s">
        <v>603</v>
      </c>
      <c r="N26" s="219" t="s">
        <v>602</v>
      </c>
      <c r="O26" s="372" t="s">
        <v>1</v>
      </c>
      <c r="R26" s="864" t="s">
        <v>652</v>
      </c>
      <c r="S26" s="865" t="s">
        <v>526</v>
      </c>
      <c r="T26" s="865" t="s">
        <v>653</v>
      </c>
      <c r="U26" s="866" t="s">
        <v>664</v>
      </c>
    </row>
    <row r="27" spans="1:21" x14ac:dyDescent="0.25">
      <c r="M27" s="593" t="s">
        <v>603</v>
      </c>
      <c r="N27" s="230" t="s">
        <v>604</v>
      </c>
      <c r="O27" s="594" t="s">
        <v>2</v>
      </c>
      <c r="R27" s="646">
        <v>10</v>
      </c>
      <c r="S27" s="643" t="s">
        <v>1</v>
      </c>
      <c r="T27" s="643" t="s">
        <v>662</v>
      </c>
      <c r="U27" s="41" t="s">
        <v>663</v>
      </c>
    </row>
    <row r="28" spans="1:21" ht="15.75" thickBot="1" x14ac:dyDescent="0.3">
      <c r="M28" s="595" t="s">
        <v>603</v>
      </c>
      <c r="N28" s="596" t="s">
        <v>605</v>
      </c>
      <c r="O28" s="597" t="s">
        <v>1</v>
      </c>
      <c r="R28" s="646">
        <v>5</v>
      </c>
      <c r="S28" s="643" t="s">
        <v>8</v>
      </c>
      <c r="T28" s="643" t="s">
        <v>662</v>
      </c>
      <c r="U28" s="867" t="s">
        <v>541</v>
      </c>
    </row>
    <row r="29" spans="1:21" x14ac:dyDescent="0.25">
      <c r="R29" s="646">
        <v>7</v>
      </c>
      <c r="S29" s="643" t="s">
        <v>8</v>
      </c>
      <c r="T29" s="643" t="s">
        <v>662</v>
      </c>
      <c r="U29" s="41" t="s">
        <v>541</v>
      </c>
    </row>
    <row r="30" spans="1:21" x14ac:dyDescent="0.25">
      <c r="R30" s="646">
        <v>12</v>
      </c>
      <c r="S30" s="643" t="s">
        <v>1</v>
      </c>
      <c r="T30" s="643" t="s">
        <v>662</v>
      </c>
      <c r="U30" s="41" t="s">
        <v>541</v>
      </c>
    </row>
    <row r="31" spans="1:21" ht="15.75" thickBot="1" x14ac:dyDescent="0.3">
      <c r="M31" t="s">
        <v>588</v>
      </c>
      <c r="N31" t="s">
        <v>589</v>
      </c>
      <c r="R31" s="644">
        <v>10</v>
      </c>
      <c r="S31" s="645" t="s">
        <v>2</v>
      </c>
      <c r="T31" s="645" t="s">
        <v>662</v>
      </c>
      <c r="U31" s="481" t="s">
        <v>541</v>
      </c>
    </row>
    <row r="32" spans="1:21" x14ac:dyDescent="0.25">
      <c r="M32" t="s">
        <v>590</v>
      </c>
      <c r="N32" t="s">
        <v>591</v>
      </c>
    </row>
  </sheetData>
  <mergeCells count="14">
    <mergeCell ref="M25:O25"/>
    <mergeCell ref="A1:N1"/>
    <mergeCell ref="A18:B18"/>
    <mergeCell ref="A2:B2"/>
    <mergeCell ref="D2:E2"/>
    <mergeCell ref="G2:H2"/>
    <mergeCell ref="J2:K2"/>
    <mergeCell ref="A8:B8"/>
    <mergeCell ref="M15:O15"/>
    <mergeCell ref="P3:Q3"/>
    <mergeCell ref="P6:Q6"/>
    <mergeCell ref="P9:Q9"/>
    <mergeCell ref="P12:Q12"/>
    <mergeCell ref="M2:N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A2024-D20F-4D38-985D-E33E8C0ADE27}">
  <dimension ref="A1:M23"/>
  <sheetViews>
    <sheetView workbookViewId="0">
      <selection sqref="A1:B23"/>
    </sheetView>
  </sheetViews>
  <sheetFormatPr defaultRowHeight="15" x14ac:dyDescent="0.25"/>
  <cols>
    <col min="1" max="1" width="23.85546875" customWidth="1"/>
    <col min="2" max="2" width="28.28515625" customWidth="1"/>
    <col min="13" max="13" width="11.7109375" style="20" bestFit="1" customWidth="1"/>
    <col min="14" max="14" width="10.5703125" customWidth="1"/>
    <col min="15" max="15" width="9.85546875" bestFit="1" customWidth="1"/>
  </cols>
  <sheetData>
    <row r="1" spans="1:13" s="254" customFormat="1" ht="15.75" thickBot="1" x14ac:dyDescent="0.3">
      <c r="A1" s="702" t="s">
        <v>629</v>
      </c>
      <c r="B1" s="703"/>
      <c r="M1" s="20"/>
    </row>
    <row r="2" spans="1:13" x14ac:dyDescent="0.25">
      <c r="A2" s="577" t="s">
        <v>63</v>
      </c>
      <c r="B2" s="578" t="s">
        <v>608</v>
      </c>
    </row>
    <row r="3" spans="1:13" x14ac:dyDescent="0.25">
      <c r="A3" s="582" t="s">
        <v>494</v>
      </c>
      <c r="B3" s="580" t="s">
        <v>609</v>
      </c>
    </row>
    <row r="4" spans="1:13" x14ac:dyDescent="0.25">
      <c r="A4" s="582" t="s">
        <v>495</v>
      </c>
      <c r="B4" s="580" t="s">
        <v>610</v>
      </c>
    </row>
    <row r="5" spans="1:13" x14ac:dyDescent="0.25">
      <c r="A5" s="582" t="s">
        <v>611</v>
      </c>
      <c r="B5" s="580" t="s">
        <v>612</v>
      </c>
    </row>
    <row r="6" spans="1:13" x14ac:dyDescent="0.25">
      <c r="A6" s="582" t="s">
        <v>613</v>
      </c>
      <c r="B6" s="580" t="s">
        <v>614</v>
      </c>
    </row>
    <row r="7" spans="1:13" x14ac:dyDescent="0.25">
      <c r="A7" s="582" t="s">
        <v>493</v>
      </c>
      <c r="B7" s="580" t="s">
        <v>610</v>
      </c>
    </row>
    <row r="8" spans="1:13" x14ac:dyDescent="0.25">
      <c r="A8" s="582" t="s">
        <v>492</v>
      </c>
      <c r="B8" s="580" t="s">
        <v>615</v>
      </c>
    </row>
    <row r="9" spans="1:13" x14ac:dyDescent="0.25">
      <c r="A9" s="582" t="s">
        <v>487</v>
      </c>
      <c r="B9" s="580" t="s">
        <v>616</v>
      </c>
    </row>
    <row r="10" spans="1:13" x14ac:dyDescent="0.25">
      <c r="A10" s="582" t="s">
        <v>490</v>
      </c>
      <c r="B10" s="580" t="s">
        <v>615</v>
      </c>
    </row>
    <row r="11" spans="1:13" x14ac:dyDescent="0.25">
      <c r="A11" s="582" t="s">
        <v>617</v>
      </c>
      <c r="B11" s="580" t="s">
        <v>616</v>
      </c>
    </row>
    <row r="12" spans="1:13" x14ac:dyDescent="0.25">
      <c r="A12" s="582" t="s">
        <v>618</v>
      </c>
      <c r="B12" s="580" t="s">
        <v>616</v>
      </c>
    </row>
    <row r="13" spans="1:13" x14ac:dyDescent="0.25">
      <c r="A13" s="582" t="s">
        <v>619</v>
      </c>
      <c r="B13" s="580" t="s">
        <v>620</v>
      </c>
    </row>
    <row r="14" spans="1:13" x14ac:dyDescent="0.25">
      <c r="A14" s="582" t="s">
        <v>621</v>
      </c>
      <c r="B14" s="580" t="s">
        <v>622</v>
      </c>
    </row>
    <row r="15" spans="1:13" x14ac:dyDescent="0.25">
      <c r="A15" s="582" t="s">
        <v>489</v>
      </c>
      <c r="B15" s="580" t="s">
        <v>616</v>
      </c>
    </row>
    <row r="16" spans="1:13" x14ac:dyDescent="0.25">
      <c r="A16" s="582" t="s">
        <v>142</v>
      </c>
      <c r="B16" s="580" t="s">
        <v>616</v>
      </c>
    </row>
    <row r="17" spans="1:2" x14ac:dyDescent="0.25">
      <c r="A17" s="582" t="s">
        <v>109</v>
      </c>
      <c r="B17" s="580" t="s">
        <v>620</v>
      </c>
    </row>
    <row r="18" spans="1:2" x14ac:dyDescent="0.25">
      <c r="A18" s="582" t="s">
        <v>623</v>
      </c>
      <c r="B18" s="580" t="s">
        <v>610</v>
      </c>
    </row>
    <row r="19" spans="1:2" x14ac:dyDescent="0.25">
      <c r="A19" s="582" t="s">
        <v>624</v>
      </c>
      <c r="B19" s="580" t="s">
        <v>620</v>
      </c>
    </row>
    <row r="20" spans="1:2" x14ac:dyDescent="0.25">
      <c r="A20" s="582" t="s">
        <v>67</v>
      </c>
      <c r="B20" s="580" t="s">
        <v>616</v>
      </c>
    </row>
    <row r="21" spans="1:2" x14ac:dyDescent="0.25">
      <c r="A21" s="582" t="s">
        <v>625</v>
      </c>
      <c r="B21" s="580" t="s">
        <v>626</v>
      </c>
    </row>
    <row r="22" spans="1:2" x14ac:dyDescent="0.25">
      <c r="A22" s="582" t="s">
        <v>627</v>
      </c>
      <c r="B22" s="580" t="s">
        <v>626</v>
      </c>
    </row>
    <row r="23" spans="1:2" ht="15.75" thickBot="1" x14ac:dyDescent="0.3">
      <c r="A23" s="579" t="s">
        <v>628</v>
      </c>
      <c r="B23" s="581" t="s">
        <v>620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0A785-858D-4FE1-BA86-6CFEE5BC4068}">
  <dimension ref="A1:B14"/>
  <sheetViews>
    <sheetView topLeftCell="A22" workbookViewId="0">
      <selection activeCell="A10" sqref="A10:B14"/>
    </sheetView>
  </sheetViews>
  <sheetFormatPr defaultRowHeight="15" x14ac:dyDescent="0.25"/>
  <cols>
    <col min="1" max="1" width="19.28515625" customWidth="1"/>
    <col min="2" max="2" width="15.5703125" customWidth="1"/>
  </cols>
  <sheetData>
    <row r="1" spans="1:2" x14ac:dyDescent="0.25">
      <c r="A1" s="677" t="s">
        <v>587</v>
      </c>
      <c r="B1" s="677"/>
    </row>
    <row r="2" spans="1:2" x14ac:dyDescent="0.25">
      <c r="A2" s="555" t="s">
        <v>575</v>
      </c>
      <c r="B2" s="555" t="s">
        <v>576</v>
      </c>
    </row>
    <row r="3" spans="1:2" x14ac:dyDescent="0.25">
      <c r="A3" s="555" t="s">
        <v>512</v>
      </c>
      <c r="B3" s="555" t="s">
        <v>577</v>
      </c>
    </row>
    <row r="4" spans="1:2" x14ac:dyDescent="0.25">
      <c r="A4" s="555" t="s">
        <v>581</v>
      </c>
      <c r="B4" s="555" t="s">
        <v>580</v>
      </c>
    </row>
    <row r="10" spans="1:2" x14ac:dyDescent="0.25">
      <c r="A10" s="677" t="s">
        <v>578</v>
      </c>
      <c r="B10" s="677"/>
    </row>
    <row r="11" spans="1:2" x14ac:dyDescent="0.25">
      <c r="A11" s="555" t="s">
        <v>579</v>
      </c>
      <c r="B11" s="555" t="s">
        <v>577</v>
      </c>
    </row>
    <row r="12" spans="1:2" x14ac:dyDescent="0.25">
      <c r="A12" s="555" t="s">
        <v>582</v>
      </c>
      <c r="B12" s="555" t="s">
        <v>586</v>
      </c>
    </row>
    <row r="13" spans="1:2" x14ac:dyDescent="0.25">
      <c r="A13" s="555" t="s">
        <v>583</v>
      </c>
      <c r="B13" s="555" t="s">
        <v>586</v>
      </c>
    </row>
    <row r="14" spans="1:2" x14ac:dyDescent="0.25">
      <c r="A14" s="555" t="s">
        <v>584</v>
      </c>
      <c r="B14" s="555" t="s">
        <v>585</v>
      </c>
    </row>
  </sheetData>
  <mergeCells count="2">
    <mergeCell ref="A1:B1"/>
    <mergeCell ref="A10:B1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2D8D-9F5A-4DD8-9B5B-14B9092415B5}">
  <dimension ref="A1:E26"/>
  <sheetViews>
    <sheetView workbookViewId="0">
      <selection activeCell="D31" sqref="D31"/>
    </sheetView>
  </sheetViews>
  <sheetFormatPr defaultRowHeight="15" x14ac:dyDescent="0.25"/>
  <cols>
    <col min="1" max="1" width="26.7109375" customWidth="1"/>
    <col min="2" max="2" width="12.85546875" style="20" customWidth="1"/>
    <col min="3" max="3" width="18.42578125" customWidth="1"/>
    <col min="4" max="4" width="20.5703125" customWidth="1"/>
    <col min="5" max="5" width="16.7109375" customWidth="1"/>
  </cols>
  <sheetData>
    <row r="1" spans="1:5" x14ac:dyDescent="0.25">
      <c r="A1" t="s">
        <v>63</v>
      </c>
      <c r="B1" s="20" t="s">
        <v>348</v>
      </c>
      <c r="C1" t="s">
        <v>349</v>
      </c>
    </row>
    <row r="7" spans="1:5" ht="15.75" thickBot="1" x14ac:dyDescent="0.3"/>
    <row r="8" spans="1:5" ht="36" x14ac:dyDescent="0.55000000000000004">
      <c r="D8" s="682" t="s">
        <v>2</v>
      </c>
      <c r="E8" s="683"/>
    </row>
    <row r="9" spans="1:5" ht="36.75" thickBot="1" x14ac:dyDescent="0.6">
      <c r="D9" s="361" t="s">
        <v>9</v>
      </c>
      <c r="E9" s="362">
        <v>5.85</v>
      </c>
    </row>
    <row r="10" spans="1:5" ht="36" x14ac:dyDescent="0.55000000000000004">
      <c r="D10" s="682" t="s">
        <v>1</v>
      </c>
      <c r="E10" s="683"/>
    </row>
    <row r="11" spans="1:5" ht="36" x14ac:dyDescent="0.55000000000000004">
      <c r="D11" s="361" t="s">
        <v>9</v>
      </c>
      <c r="E11" s="368">
        <v>5.93</v>
      </c>
    </row>
    <row r="22" spans="1:2" x14ac:dyDescent="0.25">
      <c r="A22" t="s">
        <v>369</v>
      </c>
      <c r="B22" s="20">
        <v>7713.3</v>
      </c>
    </row>
    <row r="23" spans="1:2" x14ac:dyDescent="0.25">
      <c r="A23" t="s">
        <v>369</v>
      </c>
      <c r="B23" s="20">
        <v>8038.93</v>
      </c>
    </row>
    <row r="24" spans="1:2" x14ac:dyDescent="0.25">
      <c r="A24" t="s">
        <v>369</v>
      </c>
      <c r="B24" s="20">
        <v>21899.89</v>
      </c>
    </row>
    <row r="25" spans="1:2" x14ac:dyDescent="0.25">
      <c r="A25" t="s">
        <v>367</v>
      </c>
      <c r="B25" s="20">
        <v>21073.83</v>
      </c>
    </row>
    <row r="26" spans="1:2" x14ac:dyDescent="0.25">
      <c r="A26" t="s">
        <v>368</v>
      </c>
      <c r="B26" s="20">
        <v>22899.73</v>
      </c>
    </row>
  </sheetData>
  <mergeCells count="2">
    <mergeCell ref="D8:E8"/>
    <mergeCell ref="D10:E10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B52D7-60B1-4F21-85A6-0A33BDD3E8F6}">
  <dimension ref="A1:O20"/>
  <sheetViews>
    <sheetView workbookViewId="0">
      <selection activeCell="H21" sqref="H21"/>
    </sheetView>
  </sheetViews>
  <sheetFormatPr defaultRowHeight="15" x14ac:dyDescent="0.25"/>
  <cols>
    <col min="2" max="2" width="12.5703125" customWidth="1"/>
    <col min="3" max="3" width="2.28515625" customWidth="1"/>
    <col min="5" max="5" width="18.28515625" customWidth="1"/>
    <col min="15" max="15" width="15.140625" customWidth="1"/>
  </cols>
  <sheetData>
    <row r="1" spans="1:11" ht="21" x14ac:dyDescent="0.35">
      <c r="A1" s="704" t="s">
        <v>350</v>
      </c>
      <c r="B1" s="705"/>
    </row>
    <row r="2" spans="1:11" ht="23.25" x14ac:dyDescent="0.35">
      <c r="A2" s="415" t="s">
        <v>1</v>
      </c>
      <c r="B2" s="381">
        <v>5.54</v>
      </c>
    </row>
    <row r="3" spans="1:11" ht="9" customHeight="1" x14ac:dyDescent="0.35">
      <c r="A3" s="424"/>
      <c r="B3" s="425"/>
    </row>
    <row r="4" spans="1:11" ht="24" thickBot="1" x14ac:dyDescent="0.4">
      <c r="A4" s="416" t="s">
        <v>2</v>
      </c>
      <c r="B4" s="382">
        <v>5.5</v>
      </c>
    </row>
    <row r="5" spans="1:11" ht="26.25" customHeight="1" x14ac:dyDescent="0.25">
      <c r="D5" s="706" t="s">
        <v>350</v>
      </c>
      <c r="E5" s="707"/>
    </row>
    <row r="6" spans="1:11" ht="31.5" customHeight="1" x14ac:dyDescent="0.25">
      <c r="D6" s="417" t="s">
        <v>1</v>
      </c>
      <c r="E6" s="418">
        <v>6.1</v>
      </c>
    </row>
    <row r="7" spans="1:11" ht="6.75" customHeight="1" x14ac:dyDescent="0.25">
      <c r="D7" s="421"/>
      <c r="E7" s="422"/>
    </row>
    <row r="8" spans="1:11" ht="33.75" customHeight="1" thickBot="1" x14ac:dyDescent="0.3">
      <c r="D8" s="419" t="s">
        <v>2</v>
      </c>
      <c r="E8" s="420">
        <v>6</v>
      </c>
      <c r="K8">
        <v>17002</v>
      </c>
    </row>
    <row r="16" spans="1:11" ht="15.75" thickBot="1" x14ac:dyDescent="0.3"/>
    <row r="17" spans="8:15" x14ac:dyDescent="0.25">
      <c r="M17" s="570" t="s">
        <v>61</v>
      </c>
      <c r="N17" s="583">
        <v>12000</v>
      </c>
      <c r="O17" s="571"/>
    </row>
    <row r="18" spans="8:15" x14ac:dyDescent="0.25">
      <c r="M18" s="575" t="s">
        <v>62</v>
      </c>
      <c r="N18" s="470">
        <v>10000</v>
      </c>
      <c r="O18" s="573"/>
    </row>
    <row r="19" spans="8:15" x14ac:dyDescent="0.25">
      <c r="H19">
        <v>37.159999999999997</v>
      </c>
      <c r="I19">
        <v>191</v>
      </c>
      <c r="M19" s="575" t="s">
        <v>461</v>
      </c>
      <c r="N19" s="470">
        <v>12000</v>
      </c>
      <c r="O19" s="573" t="s">
        <v>599</v>
      </c>
    </row>
    <row r="20" spans="8:15" ht="15.75" thickBot="1" x14ac:dyDescent="0.3">
      <c r="H20">
        <v>15</v>
      </c>
      <c r="I20">
        <v>80.099999999999994</v>
      </c>
      <c r="M20" s="584" t="s">
        <v>598</v>
      </c>
      <c r="N20" s="490">
        <v>10000</v>
      </c>
      <c r="O20" s="574"/>
    </row>
  </sheetData>
  <mergeCells count="2">
    <mergeCell ref="A1:B1"/>
    <mergeCell ref="D5:E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1B47-98FA-42D3-8131-3A9E78D3BD61}">
  <dimension ref="A1:K46"/>
  <sheetViews>
    <sheetView workbookViewId="0">
      <selection activeCell="J21" sqref="J21:K21"/>
    </sheetView>
  </sheetViews>
  <sheetFormatPr defaultColWidth="17.42578125" defaultRowHeight="15.75" x14ac:dyDescent="0.25"/>
  <cols>
    <col min="1" max="2" width="10.7109375" customWidth="1"/>
    <col min="3" max="3" width="19.140625" style="20" customWidth="1"/>
    <col min="4" max="4" width="22.28515625" style="216" customWidth="1"/>
    <col min="5" max="5" width="14.140625" style="213" customWidth="1"/>
    <col min="6" max="6" width="15.5703125" style="20" customWidth="1"/>
    <col min="7" max="7" width="18.7109375" style="228" customWidth="1"/>
    <col min="8" max="12" width="10.7109375" customWidth="1"/>
  </cols>
  <sheetData>
    <row r="1" spans="1:11" ht="29.25" customHeight="1" x14ac:dyDescent="0.25">
      <c r="A1" s="708" t="s">
        <v>152</v>
      </c>
      <c r="B1" s="708"/>
      <c r="C1" s="708"/>
      <c r="D1" s="708"/>
      <c r="E1" s="708"/>
      <c r="F1" s="708"/>
      <c r="G1" s="708"/>
    </row>
    <row r="2" spans="1:11" ht="47.25" x14ac:dyDescent="0.25">
      <c r="A2" s="219" t="s">
        <v>31</v>
      </c>
      <c r="B2" s="219" t="s">
        <v>154</v>
      </c>
      <c r="C2" s="220" t="s">
        <v>153</v>
      </c>
      <c r="D2" s="221" t="s">
        <v>155</v>
      </c>
      <c r="E2" s="219" t="s">
        <v>11</v>
      </c>
      <c r="F2" s="220" t="s">
        <v>156</v>
      </c>
      <c r="G2" s="224" t="s">
        <v>157</v>
      </c>
    </row>
    <row r="3" spans="1:11" x14ac:dyDescent="0.25">
      <c r="A3" s="229">
        <v>45058</v>
      </c>
      <c r="B3" s="230">
        <v>493.44099999999997</v>
      </c>
      <c r="C3" s="231">
        <v>2689.25</v>
      </c>
      <c r="D3" s="232">
        <f>B3*5.09</f>
        <v>2511.6146899999999</v>
      </c>
      <c r="E3" s="231">
        <f>C3-D3</f>
        <v>177.63531000000012</v>
      </c>
      <c r="F3" s="231">
        <v>119.93</v>
      </c>
      <c r="G3" s="225">
        <f>D3+F3</f>
        <v>2631.5446899999997</v>
      </c>
    </row>
    <row r="4" spans="1:11" x14ac:dyDescent="0.25">
      <c r="A4" s="229">
        <v>45058</v>
      </c>
      <c r="B4" s="230">
        <v>268</v>
      </c>
      <c r="C4" s="231">
        <v>1460.6</v>
      </c>
      <c r="D4" s="232">
        <f>B4*5.09</f>
        <v>1364.12</v>
      </c>
      <c r="E4" s="231">
        <f>C4-D4</f>
        <v>96.480000000000018</v>
      </c>
      <c r="F4" s="231">
        <v>23.76</v>
      </c>
      <c r="G4" s="225">
        <f t="shared" ref="G4:G36" si="0">D4+F4</f>
        <v>1387.8799999999999</v>
      </c>
      <c r="K4">
        <v>462</v>
      </c>
    </row>
    <row r="5" spans="1:11" x14ac:dyDescent="0.25">
      <c r="A5" s="229">
        <v>45058</v>
      </c>
      <c r="B5" s="230">
        <v>230.874</v>
      </c>
      <c r="C5" s="231">
        <v>1235.1500000000001</v>
      </c>
      <c r="D5" s="232">
        <f>B5*5.09</f>
        <v>1175.1486599999998</v>
      </c>
      <c r="E5" s="231">
        <f>C5-D5</f>
        <v>60.001340000000255</v>
      </c>
      <c r="F5" s="231">
        <v>182.16</v>
      </c>
      <c r="G5" s="225">
        <f t="shared" si="0"/>
        <v>1357.3086599999999</v>
      </c>
      <c r="K5">
        <v>2000</v>
      </c>
    </row>
    <row r="6" spans="1:11" x14ac:dyDescent="0.25">
      <c r="A6" s="229">
        <v>45058</v>
      </c>
      <c r="B6" s="230">
        <v>487.363</v>
      </c>
      <c r="C6" s="231">
        <v>2607.39</v>
      </c>
      <c r="D6" s="232">
        <f>B6*5.07</f>
        <v>2470.9304099999999</v>
      </c>
      <c r="E6" s="231">
        <f>C6-D6</f>
        <v>136.45958999999993</v>
      </c>
      <c r="F6" s="231"/>
      <c r="G6" s="225">
        <f t="shared" si="0"/>
        <v>2470.9304099999999</v>
      </c>
      <c r="H6" t="s">
        <v>62</v>
      </c>
      <c r="K6">
        <v>2000</v>
      </c>
    </row>
    <row r="7" spans="1:11" x14ac:dyDescent="0.25">
      <c r="A7" s="229">
        <v>45058</v>
      </c>
      <c r="B7" s="230">
        <v>600.51400000000001</v>
      </c>
      <c r="C7" s="231">
        <v>3272.8</v>
      </c>
      <c r="D7" s="232">
        <f>B7*5.09</f>
        <v>3056.6162599999998</v>
      </c>
      <c r="E7" s="231">
        <f>C7-D7</f>
        <v>216.1837400000004</v>
      </c>
      <c r="F7" s="231">
        <v>3.96</v>
      </c>
      <c r="G7" s="225">
        <f t="shared" si="0"/>
        <v>3060.5762599999998</v>
      </c>
      <c r="K7">
        <v>1000</v>
      </c>
    </row>
    <row r="8" spans="1:11" x14ac:dyDescent="0.25">
      <c r="A8" s="222">
        <v>45058</v>
      </c>
      <c r="B8" s="219"/>
      <c r="C8" s="220"/>
      <c r="D8" s="223">
        <f>B8*5.07</f>
        <v>0</v>
      </c>
      <c r="E8" s="220">
        <f t="shared" ref="E8:E36" si="1">C8-D8</f>
        <v>0</v>
      </c>
      <c r="F8" s="220">
        <v>151.32</v>
      </c>
      <c r="G8" s="225">
        <f t="shared" si="0"/>
        <v>151.32</v>
      </c>
      <c r="K8">
        <v>3000</v>
      </c>
    </row>
    <row r="9" spans="1:11" x14ac:dyDescent="0.25">
      <c r="A9" s="222">
        <v>45059</v>
      </c>
      <c r="B9" s="219">
        <v>300.01100000000002</v>
      </c>
      <c r="C9" s="220">
        <v>1605.05</v>
      </c>
      <c r="D9" s="223">
        <f>B9*5.07</f>
        <v>1521.0557700000002</v>
      </c>
      <c r="E9" s="220">
        <f t="shared" si="1"/>
        <v>83.994229999999789</v>
      </c>
      <c r="F9" s="220"/>
      <c r="G9" s="225">
        <f t="shared" si="0"/>
        <v>1521.0557700000002</v>
      </c>
      <c r="H9" t="s">
        <v>62</v>
      </c>
      <c r="K9">
        <v>2000</v>
      </c>
    </row>
    <row r="10" spans="1:11" x14ac:dyDescent="0.25">
      <c r="A10" s="222">
        <v>45059</v>
      </c>
      <c r="B10" s="219">
        <v>548.99099999999999</v>
      </c>
      <c r="C10" s="220">
        <v>2992</v>
      </c>
      <c r="D10" s="223">
        <f t="shared" ref="D10:D36" si="2">B10*5.09</f>
        <v>2794.3641899999998</v>
      </c>
      <c r="E10" s="220">
        <f t="shared" si="1"/>
        <v>197.63581000000022</v>
      </c>
      <c r="F10" s="220">
        <v>235.08</v>
      </c>
      <c r="G10" s="225">
        <f t="shared" si="0"/>
        <v>3029.4441899999997</v>
      </c>
      <c r="K10">
        <v>2000</v>
      </c>
    </row>
    <row r="11" spans="1:11" x14ac:dyDescent="0.25">
      <c r="A11" s="222">
        <v>45059</v>
      </c>
      <c r="B11" s="219">
        <v>356.28100000000001</v>
      </c>
      <c r="C11" s="220">
        <v>1941.73</v>
      </c>
      <c r="D11" s="223">
        <f t="shared" si="2"/>
        <v>1813.47029</v>
      </c>
      <c r="E11" s="220">
        <f t="shared" si="1"/>
        <v>128.25971000000004</v>
      </c>
      <c r="F11" s="220">
        <v>48.51</v>
      </c>
      <c r="G11" s="225">
        <f t="shared" si="0"/>
        <v>1861.98029</v>
      </c>
      <c r="K11">
        <v>2000</v>
      </c>
    </row>
    <row r="12" spans="1:11" x14ac:dyDescent="0.25">
      <c r="A12" s="222">
        <v>45059</v>
      </c>
      <c r="B12" s="219">
        <v>279</v>
      </c>
      <c r="C12" s="220">
        <v>1492.65</v>
      </c>
      <c r="D12" s="223">
        <f>B12*5.07</f>
        <v>1414.53</v>
      </c>
      <c r="E12" s="220">
        <f t="shared" si="1"/>
        <v>78.120000000000118</v>
      </c>
      <c r="F12" s="220"/>
      <c r="G12" s="225">
        <f t="shared" si="0"/>
        <v>1414.53</v>
      </c>
      <c r="K12">
        <f>SUM(K4:K11)</f>
        <v>14462</v>
      </c>
    </row>
    <row r="13" spans="1:11" x14ac:dyDescent="0.25">
      <c r="A13" s="222">
        <v>45059</v>
      </c>
      <c r="B13" s="219">
        <v>20.954999999999998</v>
      </c>
      <c r="C13" s="220">
        <v>114.2</v>
      </c>
      <c r="D13" s="223">
        <f t="shared" si="2"/>
        <v>106.66094999999999</v>
      </c>
      <c r="E13" s="220">
        <f t="shared" si="1"/>
        <v>7.5390500000000173</v>
      </c>
      <c r="F13" s="220"/>
      <c r="G13" s="225">
        <f t="shared" si="0"/>
        <v>106.66094999999999</v>
      </c>
      <c r="K13">
        <v>7295</v>
      </c>
    </row>
    <row r="14" spans="1:11" x14ac:dyDescent="0.25">
      <c r="A14" s="222">
        <v>45060</v>
      </c>
      <c r="B14" s="219">
        <v>233.221</v>
      </c>
      <c r="C14" s="220">
        <v>1247.73</v>
      </c>
      <c r="D14" s="223">
        <f t="shared" si="2"/>
        <v>1187.0948900000001</v>
      </c>
      <c r="E14" s="220">
        <f t="shared" si="1"/>
        <v>60.635109999999941</v>
      </c>
      <c r="F14" s="220"/>
      <c r="G14" s="225">
        <f t="shared" si="0"/>
        <v>1187.0948900000001</v>
      </c>
      <c r="K14">
        <f>SUM(K12:K13)</f>
        <v>21757</v>
      </c>
    </row>
    <row r="15" spans="1:11" x14ac:dyDescent="0.25">
      <c r="A15" s="222">
        <v>45060</v>
      </c>
      <c r="B15" s="219">
        <v>270.85000000000002</v>
      </c>
      <c r="C15" s="220">
        <v>1476.13</v>
      </c>
      <c r="D15" s="223">
        <f t="shared" si="2"/>
        <v>1378.6265000000001</v>
      </c>
      <c r="E15" s="220">
        <f t="shared" si="1"/>
        <v>97.503500000000031</v>
      </c>
      <c r="F15" s="220"/>
      <c r="G15" s="225">
        <f t="shared" si="0"/>
        <v>1378.6265000000001</v>
      </c>
      <c r="K15">
        <v>21506.71</v>
      </c>
    </row>
    <row r="16" spans="1:11" x14ac:dyDescent="0.25">
      <c r="A16" s="219"/>
      <c r="B16" s="219"/>
      <c r="C16" s="220"/>
      <c r="D16" s="223">
        <f t="shared" si="2"/>
        <v>0</v>
      </c>
      <c r="E16" s="220">
        <f t="shared" si="1"/>
        <v>0</v>
      </c>
      <c r="F16" s="220"/>
      <c r="G16" s="225">
        <f t="shared" si="0"/>
        <v>0</v>
      </c>
      <c r="J16" t="s">
        <v>463</v>
      </c>
      <c r="K16">
        <f>K14-K15</f>
        <v>250.29000000000087</v>
      </c>
    </row>
    <row r="17" spans="1:11" x14ac:dyDescent="0.25">
      <c r="A17" s="219"/>
      <c r="B17" s="219"/>
      <c r="C17" s="220"/>
      <c r="D17" s="223">
        <f t="shared" si="2"/>
        <v>0</v>
      </c>
      <c r="E17" s="220">
        <f t="shared" si="1"/>
        <v>0</v>
      </c>
      <c r="F17" s="220"/>
      <c r="G17" s="225">
        <f t="shared" si="0"/>
        <v>0</v>
      </c>
    </row>
    <row r="18" spans="1:11" x14ac:dyDescent="0.25">
      <c r="A18" s="219"/>
      <c r="B18" s="219"/>
      <c r="C18" s="220"/>
      <c r="D18" s="223">
        <f t="shared" si="2"/>
        <v>0</v>
      </c>
      <c r="E18" s="220">
        <f t="shared" si="1"/>
        <v>0</v>
      </c>
      <c r="F18" s="220"/>
      <c r="G18" s="225">
        <f t="shared" si="0"/>
        <v>0</v>
      </c>
    </row>
    <row r="19" spans="1:11" x14ac:dyDescent="0.25">
      <c r="A19" s="219"/>
      <c r="B19" s="219"/>
      <c r="C19" s="220"/>
      <c r="D19" s="223">
        <f t="shared" si="2"/>
        <v>0</v>
      </c>
      <c r="E19" s="220">
        <f t="shared" si="1"/>
        <v>0</v>
      </c>
      <c r="F19" s="220"/>
      <c r="G19" s="225">
        <f t="shared" si="0"/>
        <v>0</v>
      </c>
    </row>
    <row r="20" spans="1:11" x14ac:dyDescent="0.25">
      <c r="A20" s="219"/>
      <c r="B20" s="219"/>
      <c r="C20" s="220"/>
      <c r="D20" s="223">
        <f t="shared" si="2"/>
        <v>0</v>
      </c>
      <c r="E20" s="220">
        <f t="shared" si="1"/>
        <v>0</v>
      </c>
      <c r="F20" s="220"/>
      <c r="G20" s="225">
        <f t="shared" si="0"/>
        <v>0</v>
      </c>
    </row>
    <row r="21" spans="1:11" ht="18.75" x14ac:dyDescent="0.3">
      <c r="A21" s="219"/>
      <c r="B21" s="219"/>
      <c r="C21" s="220"/>
      <c r="D21" s="223">
        <f t="shared" si="2"/>
        <v>0</v>
      </c>
      <c r="E21" s="220">
        <f t="shared" si="1"/>
        <v>0</v>
      </c>
      <c r="F21" s="220"/>
      <c r="G21" s="225">
        <f t="shared" si="0"/>
        <v>0</v>
      </c>
      <c r="J21" s="565" t="s">
        <v>451</v>
      </c>
      <c r="K21" s="565" t="s">
        <v>458</v>
      </c>
    </row>
    <row r="22" spans="1:11" x14ac:dyDescent="0.25">
      <c r="A22" s="219"/>
      <c r="B22" s="219"/>
      <c r="C22" s="220"/>
      <c r="D22" s="223">
        <f t="shared" si="2"/>
        <v>0</v>
      </c>
      <c r="E22" s="220">
        <f t="shared" si="1"/>
        <v>0</v>
      </c>
      <c r="F22" s="220"/>
      <c r="G22" s="225">
        <f t="shared" si="0"/>
        <v>0</v>
      </c>
    </row>
    <row r="23" spans="1:11" x14ac:dyDescent="0.25">
      <c r="A23" s="219"/>
      <c r="B23" s="219"/>
      <c r="C23" s="220"/>
      <c r="D23" s="223">
        <f t="shared" si="2"/>
        <v>0</v>
      </c>
      <c r="E23" s="220">
        <f t="shared" si="1"/>
        <v>0</v>
      </c>
      <c r="F23" s="220"/>
      <c r="G23" s="225">
        <f t="shared" si="0"/>
        <v>0</v>
      </c>
    </row>
    <row r="24" spans="1:11" x14ac:dyDescent="0.25">
      <c r="A24" s="219"/>
      <c r="B24" s="219"/>
      <c r="C24" s="220"/>
      <c r="D24" s="223">
        <f t="shared" si="2"/>
        <v>0</v>
      </c>
      <c r="E24" s="220">
        <f t="shared" si="1"/>
        <v>0</v>
      </c>
      <c r="F24" s="220"/>
      <c r="G24" s="225">
        <f t="shared" si="0"/>
        <v>0</v>
      </c>
    </row>
    <row r="25" spans="1:11" x14ac:dyDescent="0.25">
      <c r="A25" s="219"/>
      <c r="B25" s="219"/>
      <c r="C25" s="220"/>
      <c r="D25" s="223">
        <f t="shared" si="2"/>
        <v>0</v>
      </c>
      <c r="E25" s="220">
        <f t="shared" si="1"/>
        <v>0</v>
      </c>
      <c r="F25" s="220"/>
      <c r="G25" s="225">
        <f t="shared" si="0"/>
        <v>0</v>
      </c>
    </row>
    <row r="26" spans="1:11" x14ac:dyDescent="0.25">
      <c r="A26" s="219"/>
      <c r="B26" s="219"/>
      <c r="C26" s="220"/>
      <c r="D26" s="223">
        <f t="shared" si="2"/>
        <v>0</v>
      </c>
      <c r="E26" s="220">
        <f t="shared" si="1"/>
        <v>0</v>
      </c>
      <c r="F26" s="220"/>
      <c r="G26" s="225">
        <f t="shared" si="0"/>
        <v>0</v>
      </c>
    </row>
    <row r="27" spans="1:11" x14ac:dyDescent="0.25">
      <c r="A27" s="219"/>
      <c r="B27" s="219"/>
      <c r="C27" s="220"/>
      <c r="D27" s="223">
        <f t="shared" si="2"/>
        <v>0</v>
      </c>
      <c r="E27" s="220">
        <f t="shared" si="1"/>
        <v>0</v>
      </c>
      <c r="F27" s="220"/>
      <c r="G27" s="225">
        <f t="shared" si="0"/>
        <v>0</v>
      </c>
    </row>
    <row r="28" spans="1:11" x14ac:dyDescent="0.25">
      <c r="A28" s="219"/>
      <c r="B28" s="219"/>
      <c r="C28" s="220"/>
      <c r="D28" s="223">
        <f t="shared" si="2"/>
        <v>0</v>
      </c>
      <c r="E28" s="220">
        <f t="shared" si="1"/>
        <v>0</v>
      </c>
      <c r="F28" s="220"/>
      <c r="G28" s="225">
        <f t="shared" si="0"/>
        <v>0</v>
      </c>
    </row>
    <row r="29" spans="1:11" x14ac:dyDescent="0.25">
      <c r="A29" s="219"/>
      <c r="B29" s="219"/>
      <c r="C29" s="220"/>
      <c r="D29" s="223">
        <f t="shared" si="2"/>
        <v>0</v>
      </c>
      <c r="E29" s="220">
        <f t="shared" si="1"/>
        <v>0</v>
      </c>
      <c r="F29" s="220"/>
      <c r="G29" s="225">
        <f t="shared" si="0"/>
        <v>0</v>
      </c>
    </row>
    <row r="30" spans="1:11" x14ac:dyDescent="0.25">
      <c r="A30" s="219"/>
      <c r="B30" s="219"/>
      <c r="C30" s="220"/>
      <c r="D30" s="223">
        <f t="shared" si="2"/>
        <v>0</v>
      </c>
      <c r="E30" s="220">
        <f t="shared" si="1"/>
        <v>0</v>
      </c>
      <c r="F30" s="220"/>
      <c r="G30" s="225">
        <f t="shared" si="0"/>
        <v>0</v>
      </c>
    </row>
    <row r="31" spans="1:11" x14ac:dyDescent="0.25">
      <c r="A31" s="219"/>
      <c r="B31" s="219"/>
      <c r="C31" s="220"/>
      <c r="D31" s="223">
        <f t="shared" si="2"/>
        <v>0</v>
      </c>
      <c r="E31" s="220">
        <f t="shared" si="1"/>
        <v>0</v>
      </c>
      <c r="F31" s="220"/>
      <c r="G31" s="225">
        <f t="shared" si="0"/>
        <v>0</v>
      </c>
    </row>
    <row r="32" spans="1:11" x14ac:dyDescent="0.25">
      <c r="A32" s="219"/>
      <c r="B32" s="219"/>
      <c r="C32" s="220"/>
      <c r="D32" s="223">
        <f t="shared" si="2"/>
        <v>0</v>
      </c>
      <c r="E32" s="220">
        <f t="shared" si="1"/>
        <v>0</v>
      </c>
      <c r="F32" s="220"/>
      <c r="G32" s="225">
        <f t="shared" si="0"/>
        <v>0</v>
      </c>
    </row>
    <row r="33" spans="1:7" x14ac:dyDescent="0.25">
      <c r="A33" s="219"/>
      <c r="B33" s="219"/>
      <c r="C33" s="220"/>
      <c r="D33" s="223">
        <f t="shared" si="2"/>
        <v>0</v>
      </c>
      <c r="E33" s="220">
        <f t="shared" si="1"/>
        <v>0</v>
      </c>
      <c r="F33" s="220"/>
      <c r="G33" s="225">
        <f t="shared" si="0"/>
        <v>0</v>
      </c>
    </row>
    <row r="34" spans="1:7" x14ac:dyDescent="0.25">
      <c r="A34" s="219"/>
      <c r="B34" s="219"/>
      <c r="C34" s="220"/>
      <c r="D34" s="223">
        <f t="shared" si="2"/>
        <v>0</v>
      </c>
      <c r="E34" s="220">
        <f t="shared" si="1"/>
        <v>0</v>
      </c>
      <c r="F34" s="220"/>
      <c r="G34" s="225">
        <f t="shared" si="0"/>
        <v>0</v>
      </c>
    </row>
    <row r="35" spans="1:7" x14ac:dyDescent="0.25">
      <c r="A35" s="219"/>
      <c r="B35" s="219"/>
      <c r="C35" s="220"/>
      <c r="D35" s="223">
        <f t="shared" si="2"/>
        <v>0</v>
      </c>
      <c r="E35" s="220">
        <f t="shared" si="1"/>
        <v>0</v>
      </c>
      <c r="F35" s="220"/>
      <c r="G35" s="225">
        <f t="shared" si="0"/>
        <v>0</v>
      </c>
    </row>
    <row r="36" spans="1:7" x14ac:dyDescent="0.25">
      <c r="A36" s="219"/>
      <c r="B36" s="219"/>
      <c r="C36" s="220"/>
      <c r="D36" s="223">
        <f t="shared" si="2"/>
        <v>0</v>
      </c>
      <c r="E36" s="220">
        <f t="shared" si="1"/>
        <v>0</v>
      </c>
      <c r="F36" s="220"/>
      <c r="G36" s="225">
        <f t="shared" si="0"/>
        <v>0</v>
      </c>
    </row>
    <row r="37" spans="1:7" x14ac:dyDescent="0.25">
      <c r="A37" s="219"/>
      <c r="B37" s="219"/>
      <c r="C37" s="220"/>
      <c r="D37" s="223"/>
      <c r="E37" s="219"/>
      <c r="F37" s="220"/>
      <c r="G37" s="226"/>
    </row>
    <row r="38" spans="1:7" x14ac:dyDescent="0.25">
      <c r="A38" s="219"/>
      <c r="B38" s="219"/>
      <c r="C38" s="220"/>
      <c r="D38" s="223"/>
      <c r="E38" s="219"/>
      <c r="F38" s="220"/>
      <c r="G38" s="226"/>
    </row>
    <row r="39" spans="1:7" x14ac:dyDescent="0.25">
      <c r="A39" s="214"/>
      <c r="B39" s="214"/>
      <c r="C39" s="217"/>
      <c r="D39" s="218"/>
      <c r="E39" s="214"/>
      <c r="F39" s="217"/>
      <c r="G39" s="227"/>
    </row>
    <row r="40" spans="1:7" x14ac:dyDescent="0.25">
      <c r="A40" s="214"/>
      <c r="B40" s="214"/>
      <c r="C40" s="217"/>
      <c r="D40" s="218"/>
      <c r="E40" s="214"/>
      <c r="F40" s="217"/>
      <c r="G40" s="227"/>
    </row>
    <row r="41" spans="1:7" x14ac:dyDescent="0.25">
      <c r="A41" s="214"/>
      <c r="B41" s="214"/>
      <c r="C41" s="217"/>
      <c r="D41" s="218"/>
      <c r="E41" s="214"/>
      <c r="F41" s="217"/>
      <c r="G41" s="227"/>
    </row>
    <row r="42" spans="1:7" x14ac:dyDescent="0.25">
      <c r="A42" s="214"/>
      <c r="B42" s="214"/>
      <c r="C42" s="217"/>
      <c r="D42" s="218"/>
      <c r="E42" s="214"/>
      <c r="F42" s="217"/>
      <c r="G42" s="227"/>
    </row>
    <row r="43" spans="1:7" x14ac:dyDescent="0.25">
      <c r="A43" s="214"/>
      <c r="B43" s="214"/>
      <c r="C43" s="217"/>
      <c r="D43" s="218"/>
      <c r="E43" s="214"/>
      <c r="F43" s="217"/>
      <c r="G43" s="227"/>
    </row>
    <row r="44" spans="1:7" x14ac:dyDescent="0.25">
      <c r="A44" s="213"/>
      <c r="B44" s="213"/>
      <c r="C44" s="127"/>
      <c r="D44" s="215"/>
    </row>
    <row r="45" spans="1:7" x14ac:dyDescent="0.25">
      <c r="A45" s="213"/>
      <c r="B45" s="213"/>
      <c r="C45" s="127"/>
      <c r="D45" s="215"/>
    </row>
    <row r="46" spans="1:7" x14ac:dyDescent="0.25">
      <c r="A46" s="213"/>
      <c r="B46" s="213"/>
      <c r="C46" s="127"/>
      <c r="D46" s="215"/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30</vt:i4>
      </vt:variant>
    </vt:vector>
  </HeadingPairs>
  <TitlesOfParts>
    <vt:vector size="30" baseType="lpstr">
      <vt:lpstr>boleto nota</vt:lpstr>
      <vt:lpstr>DEVOLUÇÃO PETROBRAS</vt:lpstr>
      <vt:lpstr>PREÇOS DE BOMBA</vt:lpstr>
      <vt:lpstr>PESQUISA DE PREÇO</vt:lpstr>
      <vt:lpstr>COMBUSTIVEL MENSAL</vt:lpstr>
      <vt:lpstr>Planilha10</vt:lpstr>
      <vt:lpstr>Planilha5</vt:lpstr>
      <vt:lpstr>Planilha9</vt:lpstr>
      <vt:lpstr>REALFABANE</vt:lpstr>
      <vt:lpstr>SAF</vt:lpstr>
      <vt:lpstr>Planilha3</vt:lpstr>
      <vt:lpstr>NOTAS CAPPELLETTO</vt:lpstr>
      <vt:lpstr>SENHAS</vt:lpstr>
      <vt:lpstr>DOCUMENTAÇÃO DO CAMINHÃO</vt:lpstr>
      <vt:lpstr>medição de arla</vt:lpstr>
      <vt:lpstr>Planilha6</vt:lpstr>
      <vt:lpstr>MEDIÇÃO DOS TANQUES</vt:lpstr>
      <vt:lpstr>ESCALA RESTURANTE</vt:lpstr>
      <vt:lpstr>escala semanal</vt:lpstr>
      <vt:lpstr>venda de oleo mobil</vt:lpstr>
      <vt:lpstr>Planilha2</vt:lpstr>
      <vt:lpstr>Planilha4</vt:lpstr>
      <vt:lpstr>Planilha7</vt:lpstr>
      <vt:lpstr>Planilha1</vt:lpstr>
      <vt:lpstr>Planilha8</vt:lpstr>
      <vt:lpstr>dias trabalhado eduardo</vt:lpstr>
      <vt:lpstr>ABASTECIMENTO ADRIANO</vt:lpstr>
      <vt:lpstr>LUBRIFICAÇÃO</vt:lpstr>
      <vt:lpstr>Planilha11</vt:lpstr>
      <vt:lpstr>Planilha12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2024-04-19T18:46:32Z</cp:lastPrinted>
  <dcterms:created xsi:type="dcterms:W3CDTF">2015-06-05T18:19:34Z</dcterms:created>
  <dcterms:modified xsi:type="dcterms:W3CDTF">2024-04-20T11:27:08Z</dcterms:modified>
</cp:coreProperties>
</file>